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50" windowHeight="7170" activeTab="0"/>
  </bookViews>
  <sheets>
    <sheet name="Operating Costs" sheetId="1" r:id="rId1"/>
    <sheet name="Pricing by Service" sheetId="2" r:id="rId2"/>
    <sheet name="Personnel Effort by Service" sheetId="3" r:id="rId3"/>
  </sheets>
  <definedNames/>
  <calcPr fullCalcOnLoad="1"/>
</workbook>
</file>

<file path=xl/sharedStrings.xml><?xml version="1.0" encoding="utf-8"?>
<sst xmlns="http://schemas.openxmlformats.org/spreadsheetml/2006/main" count="347" uniqueCount="206">
  <si>
    <t>Expense Category</t>
  </si>
  <si>
    <t>1.</t>
  </si>
  <si>
    <t>a.</t>
  </si>
  <si>
    <t>b.</t>
  </si>
  <si>
    <t>c.</t>
  </si>
  <si>
    <t>&amp; Wages</t>
  </si>
  <si>
    <t>Salaries</t>
  </si>
  <si>
    <t>Fringe</t>
  </si>
  <si>
    <t>Benefits</t>
  </si>
  <si>
    <t>Medical Faculty</t>
  </si>
  <si>
    <t>Non-Med  Faculty</t>
  </si>
  <si>
    <t xml:space="preserve">Research Associates </t>
  </si>
  <si>
    <t>Temp Fac &amp; Res Associates</t>
  </si>
  <si>
    <t xml:space="preserve">Staff </t>
  </si>
  <si>
    <t xml:space="preserve">Senior Administration </t>
  </si>
  <si>
    <t xml:space="preserve">Temporary Staff </t>
  </si>
  <si>
    <t xml:space="preserve">FICA-Paying &amp; Other Students </t>
  </si>
  <si>
    <t>Non-FICA-Paying &amp; Other Students</t>
  </si>
  <si>
    <t xml:space="preserve">Other Employee Types </t>
  </si>
  <si>
    <t>Stipends &amp; Other Nontaxable Pmts</t>
  </si>
  <si>
    <t>Compensation Cost Recovery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</si>
  <si>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</si>
  <si>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</si>
  <si>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</si>
  <si>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</si>
  <si>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</si>
  <si>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</si>
  <si>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</si>
  <si>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</si>
  <si>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</si>
  <si>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</si>
  <si>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</si>
  <si>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Total</t>
  </si>
  <si>
    <t>Subcode</t>
  </si>
  <si>
    <t>FB</t>
  </si>
  <si>
    <t>5903</t>
  </si>
  <si>
    <t>5905</t>
  </si>
  <si>
    <t>5917</t>
  </si>
  <si>
    <t>5907</t>
  </si>
  <si>
    <t>5909</t>
  </si>
  <si>
    <t>FB Rate</t>
  </si>
  <si>
    <t>Other Fac</t>
  </si>
  <si>
    <t>Med Fac</t>
  </si>
  <si>
    <t>Staff</t>
  </si>
  <si>
    <t>Classification</t>
  </si>
  <si>
    <t>Temp</t>
  </si>
  <si>
    <t>Sr Admin</t>
  </si>
  <si>
    <t>Grad-TR</t>
  </si>
  <si>
    <t>Graduate Students</t>
  </si>
  <si>
    <t>N/A</t>
  </si>
  <si>
    <t>5919</t>
  </si>
  <si>
    <t>5915,5916</t>
  </si>
  <si>
    <t>5911,5913</t>
  </si>
  <si>
    <t>A</t>
  </si>
  <si>
    <t>B</t>
  </si>
  <si>
    <t>C=A+B</t>
  </si>
  <si>
    <t>Total Compensation</t>
  </si>
  <si>
    <t>2.</t>
  </si>
  <si>
    <t>Non-Compensation:</t>
  </si>
  <si>
    <t>Compensation:</t>
  </si>
  <si>
    <t>5000 - 5098</t>
  </si>
  <si>
    <t>5100 - 5198</t>
  </si>
  <si>
    <t>5200 - 5298</t>
  </si>
  <si>
    <t>5300 - 5398</t>
  </si>
  <si>
    <t>5400 - 5478</t>
  </si>
  <si>
    <t>5480 - 5498</t>
  </si>
  <si>
    <t>5500 - 5598</t>
  </si>
  <si>
    <t>5600 - 5698</t>
  </si>
  <si>
    <t>5700 - 5748</t>
  </si>
  <si>
    <t>5750 - 5798</t>
  </si>
  <si>
    <t>5800 - 5818</t>
  </si>
  <si>
    <t>5820 - 5878</t>
  </si>
  <si>
    <t>5880 - 5888</t>
  </si>
  <si>
    <t>Subcodes</t>
  </si>
  <si>
    <t>Equipment Rental/Leasing</t>
  </si>
  <si>
    <t>Equipment Repairs &amp; Maintenance</t>
  </si>
  <si>
    <t>6000-6098</t>
  </si>
  <si>
    <t>6200-6298</t>
  </si>
  <si>
    <t>Travel &amp; Business</t>
  </si>
  <si>
    <t>6300 - 6398</t>
  </si>
  <si>
    <t>Professional Services &amp; Consulting</t>
  </si>
  <si>
    <t>6400 - 6498</t>
  </si>
  <si>
    <t>Telecommunications</t>
  </si>
  <si>
    <t>Mail &amp; Postage</t>
  </si>
  <si>
    <t>Printing &amp; Publications</t>
  </si>
  <si>
    <t>Dues, Memberships &amp; Subscriptions</t>
  </si>
  <si>
    <t>Utilities</t>
  </si>
  <si>
    <t>Space Rental</t>
  </si>
  <si>
    <t>Facilities Maintenance/Alterations</t>
  </si>
  <si>
    <t>o.</t>
  </si>
  <si>
    <t>p.</t>
  </si>
  <si>
    <t>q.</t>
  </si>
  <si>
    <t>Moving &amp; Relocation</t>
  </si>
  <si>
    <t>Purchases for Resale</t>
  </si>
  <si>
    <t>Insurance</t>
  </si>
  <si>
    <t>Financial Aid</t>
  </si>
  <si>
    <t>r.</t>
  </si>
  <si>
    <t>s.</t>
  </si>
  <si>
    <t>t.</t>
  </si>
  <si>
    <t>Taxes</t>
  </si>
  <si>
    <t>Other Operating</t>
  </si>
  <si>
    <t>Total Non-Compensation</t>
  </si>
  <si>
    <t>6600-6698</t>
  </si>
  <si>
    <t>6700-6798</t>
  </si>
  <si>
    <t>6800-6898</t>
  </si>
  <si>
    <t>6900-6998</t>
  </si>
  <si>
    <t>7000-7098</t>
  </si>
  <si>
    <t>7110-7198</t>
  </si>
  <si>
    <t>7100 - 7109</t>
  </si>
  <si>
    <t>7200-7298</t>
  </si>
  <si>
    <t>7300-7398</t>
  </si>
  <si>
    <t>7400-7498</t>
  </si>
  <si>
    <t>7600-7698</t>
  </si>
  <si>
    <t>7700-7798</t>
  </si>
  <si>
    <t>7800-7899</t>
  </si>
  <si>
    <t>8100-8101</t>
  </si>
  <si>
    <t>Subsidy/Transfer In</t>
  </si>
  <si>
    <t>8260-8269</t>
  </si>
  <si>
    <t>---</t>
  </si>
  <si>
    <t>3.</t>
  </si>
  <si>
    <t>4.</t>
  </si>
  <si>
    <t>5.</t>
  </si>
  <si>
    <t>6.</t>
  </si>
  <si>
    <t>Adjustments:</t>
  </si>
  <si>
    <t>Prior Years (Surplus)/Deficit</t>
  </si>
  <si>
    <t>Total Adjustments</t>
  </si>
  <si>
    <t>Gross Operating Costs for Service/Product Pricing (add lines 3 and 4)</t>
  </si>
  <si>
    <t>Total Operating Costs before Adjustments (add lines 1 and 2)</t>
  </si>
  <si>
    <t>Notes:</t>
  </si>
  <si>
    <t>University Overhead  =  Entity 03 Modified Total Direct Costs (MTDC)  x  Overhead Rate</t>
  </si>
  <si>
    <t>Supplies &amp; Office Furniture</t>
  </si>
  <si>
    <t>Service #1 Pricing</t>
  </si>
  <si>
    <t>Employee A</t>
  </si>
  <si>
    <t>Employee B</t>
  </si>
  <si>
    <t>Employee C</t>
  </si>
  <si>
    <t>Employee D</t>
  </si>
  <si>
    <t>Other - Students</t>
  </si>
  <si>
    <t>Costs</t>
  </si>
  <si>
    <t>% of Effort to</t>
  </si>
  <si>
    <t>Service #1</t>
  </si>
  <si>
    <t>a</t>
  </si>
  <si>
    <t>b</t>
  </si>
  <si>
    <t>Allocated</t>
  </si>
  <si>
    <t>Factor</t>
  </si>
  <si>
    <t>Allocation</t>
  </si>
  <si>
    <t>Charge Rate Per Unit for Service #1 (divide line 4 by line 5)</t>
  </si>
  <si>
    <t>Projected Usage in Units for Service #1</t>
  </si>
  <si>
    <t>Total Projected Operating Costs for Service #1 (add lines 1, 2 and 3)</t>
  </si>
  <si>
    <t>Position Title or</t>
  </si>
  <si>
    <t>Individual Employee</t>
  </si>
  <si>
    <t>Supervisor</t>
  </si>
  <si>
    <t>Clerical</t>
  </si>
  <si>
    <t>Maintenance</t>
  </si>
  <si>
    <t>Positions</t>
  </si>
  <si>
    <t>Number of</t>
  </si>
  <si>
    <t>Service</t>
  </si>
  <si>
    <t>#1</t>
  </si>
  <si>
    <t>#2</t>
  </si>
  <si>
    <t>#3</t>
  </si>
  <si>
    <t>#4</t>
  </si>
  <si>
    <t>#5</t>
  </si>
  <si>
    <t>% Effort By Service</t>
  </si>
  <si>
    <t>and Wages</t>
  </si>
  <si>
    <t>Effort</t>
  </si>
  <si>
    <t>Service #2 Pricing</t>
  </si>
  <si>
    <t>Service #3 Pricing</t>
  </si>
  <si>
    <t>Service #4 Pricing</t>
  </si>
  <si>
    <t>Service #5 Pricing</t>
  </si>
  <si>
    <t>TOTAL</t>
  </si>
  <si>
    <t>Service #2</t>
  </si>
  <si>
    <t>Service #3</t>
  </si>
  <si>
    <t>Service #4</t>
  </si>
  <si>
    <t>Service #5</t>
  </si>
  <si>
    <t>% of Effort</t>
  </si>
  <si>
    <t>x1=a*b</t>
  </si>
  <si>
    <t>c</t>
  </si>
  <si>
    <t>d</t>
  </si>
  <si>
    <t>e</t>
  </si>
  <si>
    <t>f</t>
  </si>
  <si>
    <t>x2=a*c</t>
  </si>
  <si>
    <t>x3=a*d</t>
  </si>
  <si>
    <t>x4=a*e</t>
  </si>
  <si>
    <t>x5=a*f</t>
  </si>
  <si>
    <t xml:space="preserve">   MTDC represents all costs in subcodes 5000 through 9999 excluding specified subcodes (see Entity 03 MTDC Subcode</t>
  </si>
  <si>
    <t xml:space="preserve">   Exclusions list).  University overhead rates are subject to annual review and revision.</t>
  </si>
  <si>
    <t xml:space="preserve">   MTDC represents all costs in subcodes 5000 through 9999 excluding specified subcodes (see Entity 03 MTDC Subcode Exclusions list).</t>
  </si>
  <si>
    <t xml:space="preserve">   University overhead rates are subject to annual review and revision.</t>
  </si>
  <si>
    <r>
      <t>Space Rental</t>
    </r>
    <r>
      <rPr>
        <vertAlign val="superscript"/>
        <sz val="10"/>
        <rFont val="Arial"/>
        <family val="2"/>
      </rPr>
      <t>3</t>
    </r>
  </si>
  <si>
    <r>
      <t>Depreciation</t>
    </r>
    <r>
      <rPr>
        <vertAlign val="superscript"/>
        <sz val="10"/>
        <rFont val="Arial"/>
        <family val="2"/>
      </rPr>
      <t>1</t>
    </r>
  </si>
  <si>
    <r>
      <t>Indirect Costs (University Overhead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</si>
  <si>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1</t>
    </r>
    <r>
      <rPr>
        <sz val="10"/>
        <rFont val="Arial"/>
        <family val="2"/>
      </rPr>
      <t xml:space="preserve"> Attach depreciation methodology and calculation detail.</t>
    </r>
  </si>
  <si>
    <r>
      <t>2</t>
    </r>
    <r>
      <rPr>
        <sz val="10"/>
        <rFont val="Arial"/>
        <family val="2"/>
      </rPr>
      <t xml:space="preserve"> Overhead is calculated as follows:</t>
    </r>
  </si>
  <si>
    <r>
      <t>Compensation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</si>
  <si>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r>
      <t>Depreciation</t>
    </r>
    <r>
      <rPr>
        <vertAlign val="superscript"/>
        <sz val="10"/>
        <rFont val="Arial"/>
        <family val="2"/>
      </rPr>
      <t>2</t>
    </r>
  </si>
  <si>
    <r>
      <t>Indirect Costs (University Overhead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</si>
  <si>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1</t>
    </r>
    <r>
      <rPr>
        <sz val="10"/>
        <rFont val="Arial"/>
        <family val="2"/>
      </rPr>
      <t xml:space="preserve"> Calculate as follows: </t>
    </r>
  </si>
  <si>
    <r>
      <t>2</t>
    </r>
    <r>
      <rPr>
        <sz val="10"/>
        <rFont val="Arial"/>
        <family val="2"/>
      </rPr>
      <t xml:space="preserve"> Attach depreciation methodology and calculation detail.</t>
    </r>
  </si>
  <si>
    <r>
      <t>3</t>
    </r>
    <r>
      <rPr>
        <sz val="10"/>
        <rFont val="Arial"/>
        <family val="2"/>
      </rPr>
      <t xml:space="preserve"> Overhead is calculated as follows:</t>
    </r>
  </si>
  <si>
    <t>Total Cost  =  Employee hourly rate including fringe benefits  x  1,950 hours</t>
  </si>
  <si>
    <t>UNIVERSITY OF PITTSBURGH</t>
  </si>
  <si>
    <t>SAMPLE PERSONNEL EFFORT ALLOCATION SCHEDULE</t>
  </si>
  <si>
    <t>ENTITY 03 (SELF SUPPORTING &amp; AUXILIARY) ACCOUNTS</t>
  </si>
  <si>
    <t>SAMPLE PRICING SCHEDULE BY SERVICE</t>
  </si>
  <si>
    <t>SAMPLE GUIDE TO DETERMINE FULL OPERATING COSTS AND RELATED SERVICE/PRODUCT PRICING</t>
  </si>
  <si>
    <r>
      <t>3</t>
    </r>
    <r>
      <rPr>
        <sz val="10"/>
        <rFont val="Arial"/>
        <family val="2"/>
      </rPr>
      <t xml:space="preserve"> Space rental costs must be charged to the entity 03 account in order to receive the off-campus overhead rate.</t>
    </r>
  </si>
  <si>
    <t>OFFICE OF CONTROLLER - COST ACCOUNTING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</si>
</sst>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8">
    <font>
      <sz val="10"/>
      <name val="Times New Roman"/>
      <family val="0"/>
    </font>
    <font>
      <sz val="10"/>
      <name val="Univers (W1)"/>
      <family val="0"/>
    </font>
    <font>
      <b/>
      <sz val="12"/>
      <name val="Arial"/>
      <family val="2"/>
    </font>
    <font>
      <sz val="10"/>
      <name val="Arial"/>
      <family val="2"/>
    </font>
    <font>
      <i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55" applyFont="1" applyAlignment="1">
      <alignment horizontal="center" vertical="top"/>
      <protection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55" applyFont="1" applyAlignment="1">
      <alignment vertical="top"/>
      <protection/>
    </xf>
    <xf numFmtId="0" fontId="3" fillId="0" borderId="10" xfId="0" applyFont="1" applyBorder="1" applyAlignment="1">
      <alignment/>
    </xf>
    <xf numFmtId="49" fontId="3" fillId="0" borderId="0" xfId="55" applyNumberFormat="1" applyFont="1" applyAlignment="1">
      <alignment vertical="top"/>
      <protection/>
    </xf>
    <xf numFmtId="0" fontId="3" fillId="0" borderId="0" xfId="55" applyFont="1" applyAlignment="1">
      <alignment horizontal="center" vertical="top"/>
      <protection/>
    </xf>
    <xf numFmtId="41" fontId="3" fillId="33" borderId="11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/>
    </xf>
    <xf numFmtId="41" fontId="3" fillId="33" borderId="12" xfId="0" applyNumberFormat="1" applyFont="1" applyFill="1" applyBorder="1" applyAlignment="1">
      <alignment/>
    </xf>
    <xf numFmtId="41" fontId="3" fillId="0" borderId="12" xfId="0" applyNumberFormat="1" applyFont="1" applyBorder="1" applyAlignment="1">
      <alignment horizontal="center"/>
    </xf>
    <xf numFmtId="41" fontId="3" fillId="33" borderId="13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41" fontId="3" fillId="33" borderId="1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1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41" fontId="3" fillId="33" borderId="15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3" fillId="33" borderId="11" xfId="58" applyFont="1" applyFill="1" applyBorder="1" applyAlignment="1">
      <alignment horizontal="center"/>
    </xf>
    <xf numFmtId="9" fontId="3" fillId="0" borderId="0" xfId="58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41" fontId="3" fillId="0" borderId="17" xfId="0" applyNumberFormat="1" applyFont="1" applyFill="1" applyBorder="1" applyAlignment="1">
      <alignment/>
    </xf>
    <xf numFmtId="41" fontId="3" fillId="33" borderId="18" xfId="0" applyNumberFormat="1" applyFont="1" applyFill="1" applyBorder="1" applyAlignment="1">
      <alignment/>
    </xf>
    <xf numFmtId="0" fontId="12" fillId="0" borderId="19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49" fontId="3" fillId="33" borderId="11" xfId="0" applyNumberFormat="1" applyFont="1" applyFill="1" applyBorder="1" applyAlignment="1" applyProtection="1">
      <alignment/>
      <protection locked="0"/>
    </xf>
    <xf numFmtId="165" fontId="3" fillId="33" borderId="11" xfId="42" applyNumberFormat="1" applyFont="1" applyFill="1" applyBorder="1" applyAlignment="1" applyProtection="1">
      <alignment/>
      <protection locked="0"/>
    </xf>
    <xf numFmtId="169" fontId="3" fillId="33" borderId="11" xfId="44" applyNumberFormat="1" applyFont="1" applyFill="1" applyBorder="1" applyAlignment="1" applyProtection="1">
      <alignment horizontal="center"/>
      <protection locked="0"/>
    </xf>
    <xf numFmtId="9" fontId="3" fillId="33" borderId="11" xfId="58" applyFont="1" applyFill="1" applyBorder="1" applyAlignment="1" applyProtection="1">
      <alignment/>
      <protection locked="0"/>
    </xf>
    <xf numFmtId="9" fontId="3" fillId="0" borderId="0" xfId="58" applyFont="1" applyFill="1" applyAlignment="1">
      <alignment/>
    </xf>
    <xf numFmtId="9" fontId="3" fillId="0" borderId="0" xfId="58" applyFont="1" applyAlignment="1">
      <alignment/>
    </xf>
    <xf numFmtId="169" fontId="3" fillId="0" borderId="0" xfId="44" applyNumberFormat="1" applyFont="1" applyAlignment="1">
      <alignment/>
    </xf>
    <xf numFmtId="49" fontId="3" fillId="0" borderId="0" xfId="0" applyNumberFormat="1" applyFont="1" applyAlignment="1" applyProtection="1">
      <alignment/>
      <protection locked="0"/>
    </xf>
    <xf numFmtId="165" fontId="3" fillId="0" borderId="0" xfId="42" applyNumberFormat="1" applyFont="1" applyAlignment="1" applyProtection="1">
      <alignment horizontal="center"/>
      <protection locked="0"/>
    </xf>
    <xf numFmtId="9" fontId="3" fillId="0" borderId="0" xfId="58" applyFont="1" applyAlignment="1" applyProtection="1">
      <alignment/>
      <protection locked="0"/>
    </xf>
    <xf numFmtId="165" fontId="3" fillId="0" borderId="0" xfId="42" applyNumberFormat="1" applyFont="1" applyAlignment="1">
      <alignment/>
    </xf>
    <xf numFmtId="165" fontId="3" fillId="33" borderId="11" xfId="42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5" fontId="3" fillId="0" borderId="22" xfId="42" applyNumberFormat="1" applyFont="1" applyBorder="1" applyAlignment="1">
      <alignment horizontal="center"/>
    </xf>
    <xf numFmtId="169" fontId="3" fillId="0" borderId="22" xfId="44" applyNumberFormat="1" applyFont="1" applyBorder="1" applyAlignment="1">
      <alignment horizontal="center"/>
    </xf>
    <xf numFmtId="9" fontId="3" fillId="0" borderId="0" xfId="58" applyFont="1" applyBorder="1" applyAlignment="1">
      <alignment/>
    </xf>
    <xf numFmtId="9" fontId="3" fillId="0" borderId="0" xfId="58" applyFont="1" applyFill="1" applyBorder="1" applyAlignment="1">
      <alignment/>
    </xf>
    <xf numFmtId="169" fontId="3" fillId="0" borderId="22" xfId="44" applyNumberFormat="1" applyFont="1" applyBorder="1" applyAlignment="1">
      <alignment/>
    </xf>
    <xf numFmtId="165" fontId="3" fillId="0" borderId="0" xfId="0" applyNumberFormat="1" applyFont="1" applyAlignment="1">
      <alignment/>
    </xf>
    <xf numFmtId="9" fontId="3" fillId="0" borderId="0" xfId="58" applyFont="1" applyBorder="1" applyAlignment="1">
      <alignment/>
    </xf>
    <xf numFmtId="166" fontId="3" fillId="0" borderId="0" xfId="58" applyNumberFormat="1" applyFont="1" applyBorder="1" applyAlignment="1">
      <alignment/>
    </xf>
    <xf numFmtId="166" fontId="3" fillId="0" borderId="0" xfId="58" applyNumberFormat="1" applyFont="1" applyAlignment="1">
      <alignment/>
    </xf>
    <xf numFmtId="0" fontId="1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rent Subcodes (incl Orphans)_Parent Subcodes (incl Orph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33203125" defaultRowHeight="12.75"/>
  <cols>
    <col min="1" max="2" width="3.83203125" style="2" customWidth="1"/>
    <col min="3" max="3" width="6.16015625" style="2" customWidth="1"/>
    <col min="4" max="5" width="9.33203125" style="2" customWidth="1"/>
    <col min="6" max="6" width="11.33203125" style="2" customWidth="1"/>
    <col min="7" max="7" width="14" style="2" bestFit="1" customWidth="1"/>
    <col min="8" max="8" width="13.83203125" style="2" customWidth="1"/>
    <col min="9" max="9" width="14.16015625" style="2" bestFit="1" customWidth="1"/>
    <col min="10" max="10" width="11.33203125" style="2" bestFit="1" customWidth="1"/>
    <col min="11" max="11" width="13.5" style="2" customWidth="1"/>
    <col min="12" max="12" width="13.16015625" style="2" customWidth="1"/>
    <col min="13" max="16384" width="9.33203125" style="2" customWidth="1"/>
  </cols>
  <sheetData>
    <row r="1" ht="15">
      <c r="A1" s="71" t="s">
        <v>199</v>
      </c>
    </row>
    <row r="2" ht="15">
      <c r="A2" s="71" t="s">
        <v>205</v>
      </c>
    </row>
    <row r="3" ht="15">
      <c r="A3" s="71" t="s">
        <v>201</v>
      </c>
    </row>
    <row r="4" ht="15">
      <c r="A4" s="71" t="s">
        <v>203</v>
      </c>
    </row>
    <row r="5" ht="15.75">
      <c r="A5" s="1"/>
    </row>
    <row r="6" spans="8:12" ht="15.75">
      <c r="H6" s="3" t="s">
        <v>53</v>
      </c>
      <c r="I6" s="3"/>
      <c r="J6" s="3"/>
      <c r="K6" s="3" t="s">
        <v>54</v>
      </c>
      <c r="L6" s="3" t="s">
        <v>55</v>
      </c>
    </row>
    <row r="7" spans="7:11" ht="12.75">
      <c r="G7" s="4"/>
      <c r="H7" s="4" t="s">
        <v>6</v>
      </c>
      <c r="I7" s="4" t="s">
        <v>40</v>
      </c>
      <c r="J7" s="4" t="s">
        <v>34</v>
      </c>
      <c r="K7" s="4" t="s">
        <v>7</v>
      </c>
    </row>
    <row r="8" spans="1:12" ht="12.75">
      <c r="A8" s="5" t="s">
        <v>0</v>
      </c>
      <c r="G8" s="6" t="s">
        <v>73</v>
      </c>
      <c r="H8" s="7" t="s">
        <v>5</v>
      </c>
      <c r="I8" s="7" t="s">
        <v>44</v>
      </c>
      <c r="J8" s="7" t="s">
        <v>33</v>
      </c>
      <c r="K8" s="7" t="s">
        <v>8</v>
      </c>
      <c r="L8" s="6" t="s">
        <v>32</v>
      </c>
    </row>
    <row r="9" spans="1:12" ht="12.75">
      <c r="A9" s="8" t="s">
        <v>1</v>
      </c>
      <c r="B9" s="2" t="s">
        <v>59</v>
      </c>
      <c r="G9" s="9"/>
      <c r="H9" s="10"/>
      <c r="J9" s="4"/>
      <c r="K9" s="10"/>
      <c r="L9" s="10"/>
    </row>
    <row r="10" spans="1:12" ht="12.75">
      <c r="A10" s="8"/>
      <c r="B10" s="4" t="s">
        <v>2</v>
      </c>
      <c r="C10" s="11" t="s">
        <v>9</v>
      </c>
      <c r="G10" s="12" t="s">
        <v>60</v>
      </c>
      <c r="H10" s="13"/>
      <c r="I10" s="4" t="s">
        <v>42</v>
      </c>
      <c r="J10" s="14">
        <v>5901</v>
      </c>
      <c r="K10" s="13"/>
      <c r="L10" s="13">
        <f>+H10+K10</f>
        <v>0</v>
      </c>
    </row>
    <row r="11" spans="1:12" ht="12.75">
      <c r="A11" s="8"/>
      <c r="B11" s="4" t="s">
        <v>3</v>
      </c>
      <c r="C11" s="11" t="s">
        <v>10</v>
      </c>
      <c r="G11" s="12" t="s">
        <v>61</v>
      </c>
      <c r="H11" s="15"/>
      <c r="I11" s="4" t="s">
        <v>41</v>
      </c>
      <c r="J11" s="14" t="s">
        <v>35</v>
      </c>
      <c r="K11" s="15"/>
      <c r="L11" s="13">
        <f aca="true" t="shared" si="0" ref="L11:L20">+H11+K11</f>
        <v>0</v>
      </c>
    </row>
    <row r="12" spans="1:12" ht="12.75">
      <c r="A12" s="8"/>
      <c r="B12" s="4" t="s">
        <v>4</v>
      </c>
      <c r="C12" s="11" t="s">
        <v>11</v>
      </c>
      <c r="G12" s="12" t="s">
        <v>62</v>
      </c>
      <c r="H12" s="15"/>
      <c r="I12" s="4" t="s">
        <v>43</v>
      </c>
      <c r="J12" s="14" t="s">
        <v>36</v>
      </c>
      <c r="K12" s="15"/>
      <c r="L12" s="13">
        <f t="shared" si="0"/>
        <v>0</v>
      </c>
    </row>
    <row r="13" spans="1:12" ht="12.75">
      <c r="A13" s="8"/>
      <c r="B13" s="4" t="s">
        <v>21</v>
      </c>
      <c r="C13" s="11" t="s">
        <v>12</v>
      </c>
      <c r="G13" s="12" t="s">
        <v>63</v>
      </c>
      <c r="H13" s="15"/>
      <c r="I13" s="4" t="s">
        <v>45</v>
      </c>
      <c r="J13" s="14" t="s">
        <v>37</v>
      </c>
      <c r="K13" s="15"/>
      <c r="L13" s="13">
        <f t="shared" si="0"/>
        <v>0</v>
      </c>
    </row>
    <row r="14" spans="1:12" ht="12.75">
      <c r="A14" s="8"/>
      <c r="B14" s="4" t="s">
        <v>22</v>
      </c>
      <c r="C14" s="11" t="s">
        <v>13</v>
      </c>
      <c r="G14" s="12" t="s">
        <v>64</v>
      </c>
      <c r="H14" s="15"/>
      <c r="I14" s="4" t="s">
        <v>43</v>
      </c>
      <c r="J14" s="14" t="s">
        <v>38</v>
      </c>
      <c r="K14" s="15"/>
      <c r="L14" s="13">
        <f t="shared" si="0"/>
        <v>0</v>
      </c>
    </row>
    <row r="15" spans="1:12" ht="12.75">
      <c r="A15" s="8"/>
      <c r="B15" s="4" t="s">
        <v>23</v>
      </c>
      <c r="C15" s="11" t="s">
        <v>14</v>
      </c>
      <c r="G15" s="12" t="s">
        <v>65</v>
      </c>
      <c r="H15" s="15"/>
      <c r="I15" s="4" t="s">
        <v>46</v>
      </c>
      <c r="J15" s="14" t="s">
        <v>39</v>
      </c>
      <c r="K15" s="15"/>
      <c r="L15" s="13">
        <f t="shared" si="0"/>
        <v>0</v>
      </c>
    </row>
    <row r="16" spans="1:12" ht="12.75">
      <c r="A16" s="8"/>
      <c r="B16" s="4" t="s">
        <v>24</v>
      </c>
      <c r="C16" s="11" t="s">
        <v>15</v>
      </c>
      <c r="G16" s="12" t="s">
        <v>66</v>
      </c>
      <c r="H16" s="15"/>
      <c r="I16" s="4" t="s">
        <v>45</v>
      </c>
      <c r="J16" s="14" t="s">
        <v>37</v>
      </c>
      <c r="K16" s="15"/>
      <c r="L16" s="13">
        <f t="shared" si="0"/>
        <v>0</v>
      </c>
    </row>
    <row r="17" spans="1:12" ht="12.75">
      <c r="A17" s="8"/>
      <c r="B17" s="4" t="s">
        <v>25</v>
      </c>
      <c r="C17" s="11" t="s">
        <v>48</v>
      </c>
      <c r="G17" s="12" t="s">
        <v>67</v>
      </c>
      <c r="H17" s="15"/>
      <c r="I17" s="4" t="s">
        <v>47</v>
      </c>
      <c r="J17" s="14" t="s">
        <v>52</v>
      </c>
      <c r="K17" s="15"/>
      <c r="L17" s="13">
        <f t="shared" si="0"/>
        <v>0</v>
      </c>
    </row>
    <row r="18" spans="1:12" ht="12.75">
      <c r="A18" s="8"/>
      <c r="B18" s="4" t="s">
        <v>26</v>
      </c>
      <c r="C18" s="11" t="s">
        <v>16</v>
      </c>
      <c r="G18" s="12" t="s">
        <v>68</v>
      </c>
      <c r="H18" s="15"/>
      <c r="I18" s="4" t="s">
        <v>45</v>
      </c>
      <c r="J18" s="14" t="s">
        <v>51</v>
      </c>
      <c r="K18" s="15"/>
      <c r="L18" s="13">
        <f t="shared" si="0"/>
        <v>0</v>
      </c>
    </row>
    <row r="19" spans="1:12" ht="12.75">
      <c r="A19" s="8"/>
      <c r="B19" s="4" t="s">
        <v>27</v>
      </c>
      <c r="C19" s="11" t="s">
        <v>17</v>
      </c>
      <c r="G19" s="12" t="s">
        <v>69</v>
      </c>
      <c r="H19" s="15"/>
      <c r="I19" s="4" t="s">
        <v>49</v>
      </c>
      <c r="J19" s="14" t="s">
        <v>50</v>
      </c>
      <c r="K19" s="16" t="s">
        <v>49</v>
      </c>
      <c r="L19" s="13">
        <f>+H19</f>
        <v>0</v>
      </c>
    </row>
    <row r="20" spans="1:12" ht="12.75">
      <c r="A20" s="8"/>
      <c r="B20" s="4" t="s">
        <v>28</v>
      </c>
      <c r="C20" s="11" t="s">
        <v>18</v>
      </c>
      <c r="G20" s="12" t="s">
        <v>70</v>
      </c>
      <c r="H20" s="15"/>
      <c r="I20" s="4" t="s">
        <v>45</v>
      </c>
      <c r="J20" s="14" t="s">
        <v>37</v>
      </c>
      <c r="K20" s="15"/>
      <c r="L20" s="13">
        <f t="shared" si="0"/>
        <v>0</v>
      </c>
    </row>
    <row r="21" spans="1:12" ht="12.75">
      <c r="A21" s="8"/>
      <c r="B21" s="4" t="s">
        <v>29</v>
      </c>
      <c r="C21" s="11" t="s">
        <v>19</v>
      </c>
      <c r="G21" s="12" t="s">
        <v>71</v>
      </c>
      <c r="H21" s="15"/>
      <c r="I21" s="4" t="s">
        <v>49</v>
      </c>
      <c r="J21" s="14" t="s">
        <v>49</v>
      </c>
      <c r="K21" s="16" t="s">
        <v>49</v>
      </c>
      <c r="L21" s="13">
        <f>+H21</f>
        <v>0</v>
      </c>
    </row>
    <row r="22" spans="1:12" ht="12.75">
      <c r="A22" s="8"/>
      <c r="B22" s="4" t="s">
        <v>30</v>
      </c>
      <c r="C22" s="11" t="s">
        <v>20</v>
      </c>
      <c r="G22" s="12" t="s">
        <v>72</v>
      </c>
      <c r="H22" s="17"/>
      <c r="I22" s="18" t="s">
        <v>49</v>
      </c>
      <c r="J22" s="18" t="s">
        <v>49</v>
      </c>
      <c r="K22" s="16" t="s">
        <v>49</v>
      </c>
      <c r="L22" s="13">
        <f>+H22</f>
        <v>0</v>
      </c>
    </row>
    <row r="23" spans="1:12" ht="12.75">
      <c r="A23" s="8"/>
      <c r="D23" s="2" t="s">
        <v>56</v>
      </c>
      <c r="G23" s="4"/>
      <c r="H23" s="19">
        <f>SUM(H10:H22)</f>
        <v>0</v>
      </c>
      <c r="I23" s="20"/>
      <c r="J23" s="20"/>
      <c r="K23" s="19">
        <f>SUM(K10:K22)</f>
        <v>0</v>
      </c>
      <c r="L23" s="19">
        <f>SUM(L10:L22)</f>
        <v>0</v>
      </c>
    </row>
    <row r="24" spans="1:7" ht="12.75">
      <c r="A24" s="8"/>
      <c r="G24" s="4"/>
    </row>
    <row r="25" spans="1:15" ht="12.75">
      <c r="A25" s="8" t="s">
        <v>57</v>
      </c>
      <c r="B25" s="2" t="s">
        <v>58</v>
      </c>
      <c r="G25" s="21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8"/>
      <c r="B26" s="4" t="s">
        <v>2</v>
      </c>
      <c r="C26" s="2" t="s">
        <v>130</v>
      </c>
      <c r="G26" s="21" t="s">
        <v>76</v>
      </c>
      <c r="H26" s="22"/>
      <c r="I26" s="22"/>
      <c r="J26" s="22"/>
      <c r="K26" s="22"/>
      <c r="L26" s="13"/>
      <c r="M26" s="22"/>
      <c r="N26" s="22"/>
      <c r="O26" s="22"/>
    </row>
    <row r="27" spans="1:15" ht="12.75">
      <c r="A27" s="8"/>
      <c r="B27" s="4" t="s">
        <v>3</v>
      </c>
      <c r="C27" s="2" t="s">
        <v>74</v>
      </c>
      <c r="G27" s="21" t="s">
        <v>77</v>
      </c>
      <c r="H27" s="22"/>
      <c r="I27" s="22"/>
      <c r="J27" s="22"/>
      <c r="K27" s="22"/>
      <c r="L27" s="13"/>
      <c r="M27" s="22"/>
      <c r="N27" s="22"/>
      <c r="O27" s="22"/>
    </row>
    <row r="28" spans="1:15" ht="12.75">
      <c r="A28" s="8"/>
      <c r="B28" s="4" t="s">
        <v>4</v>
      </c>
      <c r="C28" s="2" t="s">
        <v>75</v>
      </c>
      <c r="G28" s="21" t="s">
        <v>108</v>
      </c>
      <c r="H28" s="22"/>
      <c r="I28" s="22"/>
      <c r="J28" s="22"/>
      <c r="K28" s="22"/>
      <c r="L28" s="13"/>
      <c r="M28" s="22"/>
      <c r="N28" s="22"/>
      <c r="O28" s="22"/>
    </row>
    <row r="29" spans="1:15" ht="12.75">
      <c r="A29" s="8"/>
      <c r="B29" s="4" t="s">
        <v>21</v>
      </c>
      <c r="C29" s="2" t="s">
        <v>78</v>
      </c>
      <c r="G29" s="21" t="s">
        <v>79</v>
      </c>
      <c r="H29" s="22"/>
      <c r="I29" s="22"/>
      <c r="J29" s="22"/>
      <c r="K29" s="22"/>
      <c r="L29" s="13"/>
      <c r="M29" s="22"/>
      <c r="N29" s="22"/>
      <c r="O29" s="22"/>
    </row>
    <row r="30" spans="1:15" ht="12.75">
      <c r="A30" s="8"/>
      <c r="B30" s="4" t="s">
        <v>22</v>
      </c>
      <c r="C30" s="2" t="s">
        <v>80</v>
      </c>
      <c r="G30" s="21" t="s">
        <v>81</v>
      </c>
      <c r="H30" s="22"/>
      <c r="I30" s="22"/>
      <c r="J30" s="22"/>
      <c r="K30" s="22"/>
      <c r="L30" s="13"/>
      <c r="M30" s="22"/>
      <c r="N30" s="22"/>
      <c r="O30" s="22"/>
    </row>
    <row r="31" spans="1:15" ht="12.75">
      <c r="A31" s="8"/>
      <c r="B31" s="4" t="s">
        <v>23</v>
      </c>
      <c r="C31" s="2" t="s">
        <v>82</v>
      </c>
      <c r="G31" s="21" t="s">
        <v>102</v>
      </c>
      <c r="H31" s="22"/>
      <c r="I31" s="22"/>
      <c r="J31" s="22"/>
      <c r="K31" s="22"/>
      <c r="L31" s="13"/>
      <c r="M31" s="22"/>
      <c r="N31" s="22"/>
      <c r="O31" s="22"/>
    </row>
    <row r="32" spans="1:15" ht="12.75">
      <c r="A32" s="8"/>
      <c r="B32" s="4" t="s">
        <v>24</v>
      </c>
      <c r="C32" s="2" t="s">
        <v>83</v>
      </c>
      <c r="G32" s="14" t="s">
        <v>103</v>
      </c>
      <c r="H32" s="22"/>
      <c r="I32" s="22"/>
      <c r="J32" s="22"/>
      <c r="K32" s="22"/>
      <c r="L32" s="13"/>
      <c r="M32" s="22"/>
      <c r="N32" s="22"/>
      <c r="O32" s="22"/>
    </row>
    <row r="33" spans="1:15" ht="12.75">
      <c r="A33" s="8"/>
      <c r="B33" s="4" t="s">
        <v>25</v>
      </c>
      <c r="C33" s="2" t="s">
        <v>84</v>
      </c>
      <c r="G33" s="14" t="s">
        <v>104</v>
      </c>
      <c r="H33" s="22"/>
      <c r="I33" s="22"/>
      <c r="J33" s="22"/>
      <c r="K33" s="22"/>
      <c r="L33" s="13"/>
      <c r="M33" s="22"/>
      <c r="N33" s="22"/>
      <c r="O33" s="22"/>
    </row>
    <row r="34" spans="1:15" ht="12.75">
      <c r="A34" s="8"/>
      <c r="B34" s="4" t="s">
        <v>26</v>
      </c>
      <c r="C34" s="2" t="s">
        <v>85</v>
      </c>
      <c r="G34" s="14" t="s">
        <v>105</v>
      </c>
      <c r="H34" s="22"/>
      <c r="I34" s="22"/>
      <c r="J34" s="22"/>
      <c r="K34" s="22"/>
      <c r="L34" s="13"/>
      <c r="M34" s="22"/>
      <c r="N34" s="22"/>
      <c r="O34" s="22"/>
    </row>
    <row r="35" spans="1:15" ht="12.75">
      <c r="A35" s="8"/>
      <c r="B35" s="4" t="s">
        <v>27</v>
      </c>
      <c r="C35" s="2" t="s">
        <v>86</v>
      </c>
      <c r="G35" s="14" t="s">
        <v>106</v>
      </c>
      <c r="H35" s="22"/>
      <c r="I35" s="22"/>
      <c r="J35" s="22"/>
      <c r="K35" s="22"/>
      <c r="L35" s="13"/>
      <c r="M35" s="22"/>
      <c r="N35" s="22"/>
      <c r="O35" s="22"/>
    </row>
    <row r="36" spans="1:15" ht="12.75">
      <c r="A36" s="8"/>
      <c r="B36" s="4" t="s">
        <v>28</v>
      </c>
      <c r="C36" s="2" t="s">
        <v>88</v>
      </c>
      <c r="G36" s="14" t="s">
        <v>107</v>
      </c>
      <c r="H36" s="22"/>
      <c r="I36" s="22"/>
      <c r="J36" s="22"/>
      <c r="K36" s="22"/>
      <c r="L36" s="13"/>
      <c r="M36" s="22"/>
      <c r="N36" s="22"/>
      <c r="O36" s="22"/>
    </row>
    <row r="37" spans="1:15" ht="12.75">
      <c r="A37" s="8"/>
      <c r="B37" s="4" t="s">
        <v>29</v>
      </c>
      <c r="C37" s="2" t="s">
        <v>92</v>
      </c>
      <c r="G37" s="14" t="s">
        <v>109</v>
      </c>
      <c r="H37" s="22"/>
      <c r="I37" s="22"/>
      <c r="J37" s="22"/>
      <c r="K37" s="22"/>
      <c r="L37" s="13"/>
      <c r="M37" s="22"/>
      <c r="N37" s="22"/>
      <c r="O37" s="22"/>
    </row>
    <row r="38" spans="1:15" ht="14.25">
      <c r="A38" s="8"/>
      <c r="B38" s="4" t="s">
        <v>30</v>
      </c>
      <c r="C38" s="2" t="s">
        <v>187</v>
      </c>
      <c r="G38" s="14" t="s">
        <v>110</v>
      </c>
      <c r="H38" s="22"/>
      <c r="I38" s="22"/>
      <c r="J38" s="22"/>
      <c r="K38" s="22"/>
      <c r="L38" s="13"/>
      <c r="M38" s="22"/>
      <c r="N38" s="22"/>
      <c r="O38" s="22"/>
    </row>
    <row r="39" spans="1:15" ht="12.75">
      <c r="A39" s="8"/>
      <c r="B39" s="4" t="s">
        <v>31</v>
      </c>
      <c r="C39" s="2" t="s">
        <v>93</v>
      </c>
      <c r="G39" s="14" t="s">
        <v>111</v>
      </c>
      <c r="H39" s="22"/>
      <c r="I39" s="22"/>
      <c r="J39" s="22"/>
      <c r="K39" s="22"/>
      <c r="L39" s="13"/>
      <c r="M39" s="22"/>
      <c r="N39" s="22"/>
      <c r="O39" s="22"/>
    </row>
    <row r="40" spans="1:15" ht="12.75">
      <c r="A40" s="8"/>
      <c r="B40" s="4" t="s">
        <v>89</v>
      </c>
      <c r="C40" s="2" t="s">
        <v>95</v>
      </c>
      <c r="G40" s="14" t="s">
        <v>112</v>
      </c>
      <c r="H40" s="22"/>
      <c r="I40" s="22"/>
      <c r="J40" s="22"/>
      <c r="K40" s="22"/>
      <c r="L40" s="13"/>
      <c r="M40" s="22"/>
      <c r="N40" s="22"/>
      <c r="O40" s="22"/>
    </row>
    <row r="41" spans="1:15" ht="12.75">
      <c r="A41" s="8"/>
      <c r="B41" s="4" t="s">
        <v>90</v>
      </c>
      <c r="C41" s="2" t="s">
        <v>94</v>
      </c>
      <c r="G41" s="14" t="s">
        <v>113</v>
      </c>
      <c r="H41" s="22"/>
      <c r="I41" s="22"/>
      <c r="J41" s="22"/>
      <c r="K41" s="22"/>
      <c r="L41" s="13"/>
      <c r="M41" s="22"/>
      <c r="N41" s="22"/>
      <c r="O41" s="22"/>
    </row>
    <row r="42" spans="1:15" ht="12.75">
      <c r="A42" s="8"/>
      <c r="B42" s="4" t="s">
        <v>91</v>
      </c>
      <c r="C42" s="2" t="s">
        <v>99</v>
      </c>
      <c r="G42" s="14" t="s">
        <v>114</v>
      </c>
      <c r="H42" s="22"/>
      <c r="I42" s="22"/>
      <c r="J42" s="22"/>
      <c r="K42" s="22"/>
      <c r="L42" s="13"/>
      <c r="M42" s="22"/>
      <c r="N42" s="22"/>
      <c r="O42" s="22"/>
    </row>
    <row r="43" spans="1:15" ht="12.75">
      <c r="A43" s="8"/>
      <c r="B43" s="4" t="s">
        <v>96</v>
      </c>
      <c r="C43" s="2" t="s">
        <v>100</v>
      </c>
      <c r="G43" s="14" t="s">
        <v>115</v>
      </c>
      <c r="H43" s="22"/>
      <c r="I43" s="22"/>
      <c r="J43" s="22"/>
      <c r="K43" s="22"/>
      <c r="L43" s="13"/>
      <c r="M43" s="22"/>
      <c r="N43" s="22"/>
      <c r="O43" s="22"/>
    </row>
    <row r="44" spans="1:15" ht="14.25">
      <c r="A44" s="8"/>
      <c r="B44" s="4" t="s">
        <v>97</v>
      </c>
      <c r="C44" s="2" t="s">
        <v>188</v>
      </c>
      <c r="G44" s="14" t="s">
        <v>118</v>
      </c>
      <c r="H44" s="22"/>
      <c r="I44" s="22"/>
      <c r="J44" s="22"/>
      <c r="K44" s="22"/>
      <c r="L44" s="13"/>
      <c r="M44" s="22"/>
      <c r="N44" s="22"/>
      <c r="O44" s="22"/>
    </row>
    <row r="45" spans="1:15" ht="14.25">
      <c r="A45" s="8"/>
      <c r="B45" s="4" t="s">
        <v>98</v>
      </c>
      <c r="C45" s="2" t="s">
        <v>189</v>
      </c>
      <c r="G45" s="14">
        <v>8302</v>
      </c>
      <c r="H45" s="22"/>
      <c r="I45" s="22"/>
      <c r="J45" s="22"/>
      <c r="K45" s="22"/>
      <c r="L45" s="13"/>
      <c r="M45" s="22"/>
      <c r="N45" s="22"/>
      <c r="O45" s="22"/>
    </row>
    <row r="46" spans="1:15" ht="12.75">
      <c r="A46" s="8"/>
      <c r="D46" s="2" t="s">
        <v>101</v>
      </c>
      <c r="G46" s="14"/>
      <c r="H46" s="22"/>
      <c r="I46" s="22"/>
      <c r="J46" s="22"/>
      <c r="K46" s="22"/>
      <c r="L46" s="19">
        <f>SUM(L26:L45)</f>
        <v>0</v>
      </c>
      <c r="M46" s="22"/>
      <c r="N46" s="22"/>
      <c r="O46" s="22"/>
    </row>
    <row r="47" spans="1:15" ht="12.75">
      <c r="A47" s="8"/>
      <c r="G47" s="14"/>
      <c r="H47" s="22"/>
      <c r="I47" s="22"/>
      <c r="J47" s="22"/>
      <c r="K47" s="22"/>
      <c r="L47" s="22"/>
      <c r="M47" s="22"/>
      <c r="N47" s="22"/>
      <c r="O47" s="22"/>
    </row>
    <row r="48" spans="1:15" ht="12.75">
      <c r="A48" s="8" t="s">
        <v>119</v>
      </c>
      <c r="B48" s="2" t="s">
        <v>127</v>
      </c>
      <c r="G48" s="14"/>
      <c r="H48" s="22"/>
      <c r="I48" s="22"/>
      <c r="J48" s="22"/>
      <c r="K48" s="22"/>
      <c r="L48" s="13">
        <f>+L46+L23</f>
        <v>0</v>
      </c>
      <c r="M48" s="22"/>
      <c r="N48" s="22"/>
      <c r="O48" s="22"/>
    </row>
    <row r="49" spans="1:15" ht="12.75">
      <c r="A49" s="8"/>
      <c r="G49" s="14"/>
      <c r="H49" s="22"/>
      <c r="I49" s="22"/>
      <c r="J49" s="22"/>
      <c r="K49" s="22"/>
      <c r="L49" s="22"/>
      <c r="M49" s="22"/>
      <c r="N49" s="22"/>
      <c r="O49" s="22"/>
    </row>
    <row r="50" spans="1:15" ht="12.75">
      <c r="A50" s="8" t="s">
        <v>120</v>
      </c>
      <c r="B50" s="2" t="s">
        <v>123</v>
      </c>
      <c r="G50" s="14"/>
      <c r="H50" s="22"/>
      <c r="I50" s="22"/>
      <c r="J50" s="22"/>
      <c r="K50" s="22"/>
      <c r="L50" s="22"/>
      <c r="M50" s="22"/>
      <c r="N50" s="22"/>
      <c r="O50" s="22"/>
    </row>
    <row r="51" spans="1:15" ht="12.75">
      <c r="A51" s="8"/>
      <c r="B51" s="4" t="s">
        <v>2</v>
      </c>
      <c r="C51" s="2" t="s">
        <v>116</v>
      </c>
      <c r="G51" s="14" t="s">
        <v>117</v>
      </c>
      <c r="H51" s="22"/>
      <c r="I51" s="22"/>
      <c r="J51" s="22"/>
      <c r="K51" s="22"/>
      <c r="L51" s="13"/>
      <c r="M51" s="22"/>
      <c r="N51" s="22"/>
      <c r="O51" s="22"/>
    </row>
    <row r="52" spans="1:15" ht="12.75">
      <c r="A52" s="8"/>
      <c r="B52" s="4" t="s">
        <v>3</v>
      </c>
      <c r="C52" s="2" t="s">
        <v>124</v>
      </c>
      <c r="G52" s="14"/>
      <c r="H52" s="22"/>
      <c r="I52" s="22"/>
      <c r="J52" s="22"/>
      <c r="K52" s="22"/>
      <c r="L52" s="13"/>
      <c r="M52" s="22"/>
      <c r="N52" s="22"/>
      <c r="O52" s="22"/>
    </row>
    <row r="53" spans="1:15" ht="12.75">
      <c r="A53" s="8"/>
      <c r="D53" s="2" t="s">
        <v>125</v>
      </c>
      <c r="G53" s="14"/>
      <c r="H53" s="22"/>
      <c r="I53" s="22"/>
      <c r="J53" s="22"/>
      <c r="K53" s="22"/>
      <c r="L53" s="19">
        <f>SUM(L51:L52)</f>
        <v>0</v>
      </c>
      <c r="M53" s="22"/>
      <c r="N53" s="22"/>
      <c r="O53" s="22"/>
    </row>
    <row r="54" spans="1:15" ht="12.75">
      <c r="A54" s="8"/>
      <c r="G54" s="14"/>
      <c r="H54" s="22"/>
      <c r="I54" s="22"/>
      <c r="J54" s="22"/>
      <c r="K54" s="22"/>
      <c r="L54" s="22"/>
      <c r="M54" s="22"/>
      <c r="N54" s="22"/>
      <c r="O54" s="22"/>
    </row>
    <row r="55" spans="1:15" ht="13.5" thickBot="1">
      <c r="A55" s="8" t="s">
        <v>121</v>
      </c>
      <c r="B55" s="2" t="s">
        <v>126</v>
      </c>
      <c r="G55" s="14"/>
      <c r="H55" s="22"/>
      <c r="I55" s="22"/>
      <c r="J55" s="22"/>
      <c r="K55" s="22"/>
      <c r="L55" s="23">
        <f>+L48+L53</f>
        <v>0</v>
      </c>
      <c r="M55" s="22"/>
      <c r="N55" s="22"/>
      <c r="O55" s="22"/>
    </row>
    <row r="56" spans="1:15" ht="13.5" thickTop="1">
      <c r="A56" s="8"/>
      <c r="G56" s="14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8"/>
      <c r="G57" s="14"/>
      <c r="H57" s="22"/>
      <c r="I57" s="22"/>
      <c r="J57" s="22"/>
      <c r="K57" s="22"/>
      <c r="L57" s="22"/>
      <c r="M57" s="22"/>
      <c r="N57" s="22"/>
      <c r="O57" s="22"/>
    </row>
    <row r="58" spans="1:15" ht="14.25">
      <c r="A58" s="24" t="s">
        <v>128</v>
      </c>
      <c r="C58" s="25" t="s">
        <v>190</v>
      </c>
      <c r="G58" s="14"/>
      <c r="H58" s="22"/>
      <c r="I58" s="22"/>
      <c r="J58" s="22"/>
      <c r="K58" s="22"/>
      <c r="L58" s="22"/>
      <c r="M58" s="22"/>
      <c r="N58" s="22"/>
      <c r="O58" s="22"/>
    </row>
    <row r="59" spans="1:15" ht="14.25">
      <c r="A59" s="24"/>
      <c r="C59" s="25" t="s">
        <v>191</v>
      </c>
      <c r="G59" s="14"/>
      <c r="H59" s="22"/>
      <c r="I59" s="22"/>
      <c r="J59" s="22"/>
      <c r="K59" s="22"/>
      <c r="L59" s="22"/>
      <c r="M59" s="22"/>
      <c r="N59" s="22"/>
      <c r="O59" s="22"/>
    </row>
    <row r="60" spans="1:15" ht="12.75">
      <c r="A60" s="24"/>
      <c r="D60" s="2" t="s">
        <v>129</v>
      </c>
      <c r="G60" s="14"/>
      <c r="H60" s="22"/>
      <c r="I60" s="22"/>
      <c r="J60" s="22"/>
      <c r="K60" s="22"/>
      <c r="L60" s="22"/>
      <c r="M60" s="22"/>
      <c r="N60" s="22"/>
      <c r="O60" s="22"/>
    </row>
    <row r="61" spans="1:15" ht="12.75">
      <c r="A61" s="24"/>
      <c r="C61" s="2" t="s">
        <v>183</v>
      </c>
      <c r="G61" s="14"/>
      <c r="H61" s="22"/>
      <c r="I61" s="22"/>
      <c r="J61" s="22"/>
      <c r="K61" s="22"/>
      <c r="L61" s="22"/>
      <c r="M61" s="22"/>
      <c r="N61" s="22"/>
      <c r="O61" s="22"/>
    </row>
    <row r="62" spans="1:15" ht="12.75">
      <c r="A62" s="24"/>
      <c r="C62" s="2" t="s">
        <v>184</v>
      </c>
      <c r="G62" s="14"/>
      <c r="H62" s="22"/>
      <c r="I62" s="22"/>
      <c r="J62" s="22"/>
      <c r="K62" s="22"/>
      <c r="L62" s="22"/>
      <c r="M62" s="22"/>
      <c r="N62" s="22"/>
      <c r="O62" s="22"/>
    </row>
    <row r="63" spans="1:15" ht="14.25">
      <c r="A63" s="24"/>
      <c r="C63" s="25" t="s">
        <v>204</v>
      </c>
      <c r="G63" s="14"/>
      <c r="H63" s="22"/>
      <c r="I63" s="22"/>
      <c r="J63" s="22"/>
      <c r="K63" s="22"/>
      <c r="L63" s="22"/>
      <c r="M63" s="22"/>
      <c r="N63" s="22"/>
      <c r="O63" s="22"/>
    </row>
    <row r="64" spans="1:15" ht="12.75">
      <c r="A64" s="24"/>
      <c r="G64" s="14"/>
      <c r="H64" s="22"/>
      <c r="I64" s="22"/>
      <c r="J64" s="22"/>
      <c r="K64" s="22"/>
      <c r="L64" s="22"/>
      <c r="M64" s="22"/>
      <c r="N64" s="22"/>
      <c r="O64" s="22"/>
    </row>
    <row r="65" spans="7:15" ht="12.75">
      <c r="G65" s="14"/>
      <c r="H65" s="22"/>
      <c r="I65" s="22"/>
      <c r="J65" s="22"/>
      <c r="K65" s="22"/>
      <c r="L65" s="22"/>
      <c r="M65" s="22"/>
      <c r="N65" s="22"/>
      <c r="O65" s="22"/>
    </row>
    <row r="66" spans="7:15" ht="12.75">
      <c r="G66" s="14"/>
      <c r="H66" s="22"/>
      <c r="I66" s="22"/>
      <c r="J66" s="22"/>
      <c r="K66" s="22"/>
      <c r="L66" s="22"/>
      <c r="M66" s="22"/>
      <c r="N66" s="22"/>
      <c r="O66" s="22"/>
    </row>
    <row r="67" spans="7:15" ht="12.75">
      <c r="G67" s="14"/>
      <c r="H67" s="22"/>
      <c r="I67" s="22"/>
      <c r="J67" s="22"/>
      <c r="K67" s="22"/>
      <c r="L67" s="22"/>
      <c r="M67" s="22"/>
      <c r="N67" s="22"/>
      <c r="O67" s="22"/>
    </row>
    <row r="68" spans="7:15" ht="12.75">
      <c r="G68" s="14"/>
      <c r="H68" s="22"/>
      <c r="I68" s="22"/>
      <c r="J68" s="22"/>
      <c r="K68" s="22"/>
      <c r="L68" s="22"/>
      <c r="M68" s="22"/>
      <c r="N68" s="22"/>
      <c r="O68" s="22"/>
    </row>
    <row r="69" spans="7:15" ht="12.75">
      <c r="G69" s="14"/>
      <c r="H69" s="22"/>
      <c r="I69" s="22"/>
      <c r="J69" s="22"/>
      <c r="K69" s="22"/>
      <c r="L69" s="22"/>
      <c r="M69" s="22"/>
      <c r="N69" s="22"/>
      <c r="O69" s="22"/>
    </row>
    <row r="70" spans="7:15" ht="12.75">
      <c r="G70" s="14"/>
      <c r="H70" s="22"/>
      <c r="I70" s="22"/>
      <c r="J70" s="22"/>
      <c r="K70" s="22"/>
      <c r="L70" s="22"/>
      <c r="M70" s="22"/>
      <c r="N70" s="22"/>
      <c r="O70" s="22"/>
    </row>
    <row r="71" spans="7:15" ht="12.75">
      <c r="G71" s="24"/>
      <c r="H71" s="22"/>
      <c r="I71" s="22"/>
      <c r="J71" s="22"/>
      <c r="K71" s="22"/>
      <c r="L71" s="22"/>
      <c r="M71" s="22"/>
      <c r="N71" s="22"/>
      <c r="O71" s="22"/>
    </row>
    <row r="72" spans="7:15" ht="12.75">
      <c r="G72" s="24"/>
      <c r="H72" s="22"/>
      <c r="I72" s="22"/>
      <c r="J72" s="22"/>
      <c r="K72" s="22"/>
      <c r="L72" s="22"/>
      <c r="M72" s="22"/>
      <c r="N72" s="22"/>
      <c r="O72" s="22"/>
    </row>
    <row r="73" spans="7:15" ht="12.75">
      <c r="G73" s="24"/>
      <c r="H73" s="22"/>
      <c r="I73" s="22"/>
      <c r="J73" s="22"/>
      <c r="K73" s="22"/>
      <c r="L73" s="22"/>
      <c r="M73" s="22"/>
      <c r="N73" s="22"/>
      <c r="O73" s="22"/>
    </row>
    <row r="74" spans="7:15" ht="12.75">
      <c r="G74" s="24"/>
      <c r="H74" s="22"/>
      <c r="I74" s="22"/>
      <c r="J74" s="22"/>
      <c r="K74" s="22"/>
      <c r="L74" s="22"/>
      <c r="M74" s="22"/>
      <c r="N74" s="22"/>
      <c r="O74" s="22"/>
    </row>
    <row r="75" spans="7:15" ht="12.75">
      <c r="G75" s="24"/>
      <c r="H75" s="22"/>
      <c r="I75" s="22"/>
      <c r="J75" s="22"/>
      <c r="K75" s="22"/>
      <c r="L75" s="22"/>
      <c r="M75" s="22"/>
      <c r="N75" s="22"/>
      <c r="O75" s="22"/>
    </row>
    <row r="76" spans="7:15" ht="12.75">
      <c r="G76" s="24"/>
      <c r="H76" s="22"/>
      <c r="I76" s="22"/>
      <c r="J76" s="22"/>
      <c r="K76" s="22"/>
      <c r="L76" s="22"/>
      <c r="M76" s="22"/>
      <c r="N76" s="22"/>
      <c r="O76" s="22"/>
    </row>
    <row r="77" spans="7:15" ht="12.75">
      <c r="G77" s="24"/>
      <c r="H77" s="22"/>
      <c r="I77" s="22"/>
      <c r="J77" s="22"/>
      <c r="K77" s="22"/>
      <c r="L77" s="22"/>
      <c r="M77" s="22"/>
      <c r="N77" s="22"/>
      <c r="O77" s="22"/>
    </row>
    <row r="78" spans="7:15" ht="12.75">
      <c r="G78" s="24"/>
      <c r="H78" s="22"/>
      <c r="I78" s="22"/>
      <c r="J78" s="22"/>
      <c r="K78" s="22"/>
      <c r="L78" s="22"/>
      <c r="M78" s="22"/>
      <c r="N78" s="22"/>
      <c r="O78" s="22"/>
    </row>
    <row r="79" spans="7:15" ht="12.75">
      <c r="G79" s="24"/>
      <c r="H79" s="22"/>
      <c r="I79" s="22"/>
      <c r="J79" s="22"/>
      <c r="K79" s="22"/>
      <c r="L79" s="22"/>
      <c r="M79" s="22"/>
      <c r="N79" s="22"/>
      <c r="O79" s="22"/>
    </row>
    <row r="80" spans="7:15" ht="12.75">
      <c r="G80" s="24"/>
      <c r="H80" s="22"/>
      <c r="I80" s="22"/>
      <c r="J80" s="22"/>
      <c r="K80" s="22"/>
      <c r="L80" s="22"/>
      <c r="M80" s="22"/>
      <c r="N80" s="22"/>
      <c r="O80" s="22"/>
    </row>
    <row r="81" spans="7:15" ht="12.75">
      <c r="G81" s="24"/>
      <c r="H81" s="22"/>
      <c r="I81" s="22"/>
      <c r="J81" s="22"/>
      <c r="K81" s="22"/>
      <c r="L81" s="22"/>
      <c r="M81" s="22"/>
      <c r="N81" s="22"/>
      <c r="O81" s="22"/>
    </row>
    <row r="82" spans="7:15" ht="12.75">
      <c r="G82" s="24"/>
      <c r="H82" s="22"/>
      <c r="I82" s="22"/>
      <c r="J82" s="22"/>
      <c r="K82" s="22"/>
      <c r="L82" s="22"/>
      <c r="M82" s="22"/>
      <c r="N82" s="22"/>
      <c r="O82" s="22"/>
    </row>
    <row r="83" spans="7:15" ht="12.75">
      <c r="G83" s="24"/>
      <c r="H83" s="22"/>
      <c r="I83" s="22"/>
      <c r="J83" s="22"/>
      <c r="K83" s="22"/>
      <c r="L83" s="22"/>
      <c r="M83" s="22"/>
      <c r="N83" s="22"/>
      <c r="O83" s="22"/>
    </row>
    <row r="84" spans="7:15" ht="12.75">
      <c r="G84" s="22"/>
      <c r="H84" s="22"/>
      <c r="I84" s="22"/>
      <c r="J84" s="22"/>
      <c r="K84" s="22"/>
      <c r="L84" s="22"/>
      <c r="M84" s="22"/>
      <c r="N84" s="22"/>
      <c r="O84" s="22"/>
    </row>
    <row r="85" spans="7:15" ht="12.75">
      <c r="G85" s="22"/>
      <c r="H85" s="22"/>
      <c r="I85" s="22"/>
      <c r="J85" s="22"/>
      <c r="K85" s="22"/>
      <c r="L85" s="22"/>
      <c r="M85" s="22"/>
      <c r="N85" s="22"/>
      <c r="O85" s="22"/>
    </row>
    <row r="86" spans="7:15" ht="12.75">
      <c r="G86" s="22"/>
      <c r="H86" s="22"/>
      <c r="I86" s="22"/>
      <c r="J86" s="22"/>
      <c r="K86" s="22"/>
      <c r="L86" s="22"/>
      <c r="M86" s="22"/>
      <c r="N86" s="22"/>
      <c r="O86" s="22"/>
    </row>
    <row r="87" spans="7:15" ht="12.75">
      <c r="G87" s="22"/>
      <c r="H87" s="22"/>
      <c r="I87" s="22"/>
      <c r="J87" s="22"/>
      <c r="K87" s="22"/>
      <c r="L87" s="22"/>
      <c r="M87" s="22"/>
      <c r="N87" s="22"/>
      <c r="O87" s="22"/>
    </row>
    <row r="88" spans="7:15" ht="12.75">
      <c r="G88" s="22"/>
      <c r="H88" s="22"/>
      <c r="I88" s="22"/>
      <c r="J88" s="22"/>
      <c r="K88" s="22"/>
      <c r="L88" s="22"/>
      <c r="M88" s="22"/>
      <c r="N88" s="22"/>
      <c r="O88" s="22"/>
    </row>
    <row r="89" spans="7:15" ht="12.75">
      <c r="G89" s="22"/>
      <c r="H89" s="22"/>
      <c r="I89" s="22"/>
      <c r="J89" s="22"/>
      <c r="K89" s="22"/>
      <c r="L89" s="22"/>
      <c r="M89" s="22"/>
      <c r="N89" s="22"/>
      <c r="O89" s="22"/>
    </row>
    <row r="90" spans="7:15" ht="12.75">
      <c r="G90" s="22"/>
      <c r="H90" s="22"/>
      <c r="I90" s="22"/>
      <c r="J90" s="22"/>
      <c r="K90" s="22"/>
      <c r="L90" s="22"/>
      <c r="M90" s="22"/>
      <c r="N90" s="22"/>
      <c r="O90" s="22"/>
    </row>
    <row r="91" spans="7:15" ht="12.75">
      <c r="G91" s="22"/>
      <c r="H91" s="22"/>
      <c r="I91" s="22"/>
      <c r="J91" s="22"/>
      <c r="K91" s="22"/>
      <c r="L91" s="22"/>
      <c r="M91" s="22"/>
      <c r="N91" s="22"/>
      <c r="O91" s="22"/>
    </row>
    <row r="92" spans="7:15" ht="12.75">
      <c r="G92" s="22"/>
      <c r="H92" s="22"/>
      <c r="I92" s="22"/>
      <c r="J92" s="22"/>
      <c r="K92" s="22"/>
      <c r="L92" s="22"/>
      <c r="M92" s="22"/>
      <c r="N92" s="22"/>
      <c r="O92" s="22"/>
    </row>
    <row r="93" spans="7:15" ht="12.75">
      <c r="G93" s="22"/>
      <c r="H93" s="22"/>
      <c r="I93" s="22"/>
      <c r="J93" s="22"/>
      <c r="K93" s="22"/>
      <c r="L93" s="22"/>
      <c r="M93" s="22"/>
      <c r="N93" s="22"/>
      <c r="O93" s="22"/>
    </row>
    <row r="94" spans="7:15" ht="12.75">
      <c r="G94" s="22"/>
      <c r="H94" s="22"/>
      <c r="I94" s="22"/>
      <c r="J94" s="22"/>
      <c r="K94" s="22"/>
      <c r="L94" s="22"/>
      <c r="M94" s="22"/>
      <c r="N94" s="22"/>
      <c r="O94" s="22"/>
    </row>
    <row r="95" spans="7:15" ht="12.75">
      <c r="G95" s="22"/>
      <c r="H95" s="22"/>
      <c r="I95" s="22"/>
      <c r="J95" s="22"/>
      <c r="K95" s="22"/>
      <c r="L95" s="22"/>
      <c r="M95" s="22"/>
      <c r="N95" s="22"/>
      <c r="O95" s="22"/>
    </row>
    <row r="96" spans="7:15" ht="12.75">
      <c r="G96" s="22"/>
      <c r="H96" s="22"/>
      <c r="I96" s="22"/>
      <c r="J96" s="22"/>
      <c r="K96" s="22"/>
      <c r="L96" s="22"/>
      <c r="M96" s="22"/>
      <c r="N96" s="22"/>
      <c r="O96" s="22"/>
    </row>
    <row r="97" spans="7:15" ht="12.75">
      <c r="G97" s="22"/>
      <c r="H97" s="22"/>
      <c r="I97" s="22"/>
      <c r="J97" s="22"/>
      <c r="K97" s="22"/>
      <c r="L97" s="22"/>
      <c r="M97" s="22"/>
      <c r="N97" s="22"/>
      <c r="O97" s="22"/>
    </row>
    <row r="98" spans="7:15" ht="12.75">
      <c r="G98" s="22"/>
      <c r="H98" s="22"/>
      <c r="I98" s="22"/>
      <c r="J98" s="22"/>
      <c r="K98" s="22"/>
      <c r="L98" s="22"/>
      <c r="M98" s="22"/>
      <c r="N98" s="22"/>
      <c r="O98" s="22"/>
    </row>
    <row r="99" spans="7:15" ht="12.75">
      <c r="G99" s="22"/>
      <c r="H99" s="22"/>
      <c r="I99" s="22"/>
      <c r="J99" s="22"/>
      <c r="K99" s="22"/>
      <c r="L99" s="22"/>
      <c r="M99" s="22"/>
      <c r="N99" s="22"/>
      <c r="O99" s="22"/>
    </row>
    <row r="100" spans="7:15" ht="12.75"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7:15" ht="12.75"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7:15" ht="12.75"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7:15" ht="12.75"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7:15" ht="12.75"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7:15" ht="12.75"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7:15" ht="12.75"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7:15" ht="12.75"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7:15" ht="12.75"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7:15" ht="12.75"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7:15" ht="12.75"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7:15" ht="12.75"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7:15" ht="12.75"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7:15" ht="12.75"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7:15" ht="12.75"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7:15" ht="12.75"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7:15" ht="12.75"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7:15" ht="12.75"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7:15" ht="12.75"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7:15" ht="12.75"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7:15" ht="12.75"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7:15" ht="12.75"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7:15" ht="12.75"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7:15" ht="12.75"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7:15" ht="12.75"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7:15" ht="12.75"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7:15" ht="12.75"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7:15" ht="12.75"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7:15" ht="12.75"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7:15" ht="12.75"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7:15" ht="12.75"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7:15" ht="12.75"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7:15" ht="12.75"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7:15" ht="12.75"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7:15" ht="12.75"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7:15" ht="12.75"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7:15" ht="12.75"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7:15" ht="12.75"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7:15" ht="12.75"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7:15" ht="12.75"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7:15" ht="12.75"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7:15" ht="12.75"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7:15" ht="12.75"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7:15" ht="12.75"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7:15" ht="12.75"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7:15" ht="12.75"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7:15" ht="12.75"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7:15" ht="12.75"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7:15" ht="12.75"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7:15" ht="12.75"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7:15" ht="12.75"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7:15" ht="12.75"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7:15" ht="12.75"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7:15" ht="12.75"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7:15" ht="12.75"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7:15" ht="12.75"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7:15" ht="12.75"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7:15" ht="12.75"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7:15" ht="12.75"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7:15" ht="12.75"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7:15" ht="12.75"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7:15" ht="12.75"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7:15" ht="12.75"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7:15" ht="12.75"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7:15" ht="12.75"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7:15" ht="12.75"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7:15" ht="12.75"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7:15" ht="12.75"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7:15" ht="12.75"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7:15" ht="12.75"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7:15" ht="12.75"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7:15" ht="12.75"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7:15" ht="12.75"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7:15" ht="12.75"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7:15" ht="12.75"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7:15" ht="12.75"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7:15" ht="12.75"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7:15" ht="12.75"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7:15" ht="12.75"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7:15" ht="12.75"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7:15" ht="12.75"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7:15" ht="12.75"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7:15" ht="12.75"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7:15" ht="12.75"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7:15" ht="12.75"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7:15" ht="12.75"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7:15" ht="12.75"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7:15" ht="12.75"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7:15" ht="12.75"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7:15" ht="12.75"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7:15" ht="12.75"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7:15" ht="12.75"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7:15" ht="12.75"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7:15" ht="12.75"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7:15" ht="12.75"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7:15" ht="12.75"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7:15" ht="12.75"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7:15" ht="12.75"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7:15" ht="12.75"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7:15" ht="12.75"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7:15" ht="12.75"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7:15" ht="12.75"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7:15" ht="12.75"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7:15" ht="12.75"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7:15" ht="12.75"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7:15" ht="12.75"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7:15" ht="12.75"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7:15" ht="12.75"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7:15" ht="12.75"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7:15" ht="12.75"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7:15" ht="12.75"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7:15" ht="12.75"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7:15" ht="12.75"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7:15" ht="12.75"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7:15" ht="12.75"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7:15" ht="12.75"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7:15" ht="12.75"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7:15" ht="12.75"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7:15" ht="12.75"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7:15" ht="12.75"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7:15" ht="12.75"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7:15" ht="12.75"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7:15" ht="12.75"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7:15" ht="12.75"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7:15" ht="12.75"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7:15" ht="12.75"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7:15" ht="12.75"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7:15" ht="12.75"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7:15" ht="12.75"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7:15" ht="12.75"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7:15" ht="12.75"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7:15" ht="12.75"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7:15" ht="12.75"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7:15" ht="12.75"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7:15" ht="12.75"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7:15" ht="12.75"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7:15" ht="12.75"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7:15" ht="12.75"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7:15" ht="12.75"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7:15" ht="12.75"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7:15" ht="12.75"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7:15" ht="12.75"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7:15" ht="12.75"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7:15" ht="12.75"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7:15" ht="12.75"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7:15" ht="12.75"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7:15" ht="12.75"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7:15" ht="12.75"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7:15" ht="12.75"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7:15" ht="12.75"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7:15" ht="12.75"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7:15" ht="12.75"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7:15" ht="12.75"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7:15" ht="12.75"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7:15" ht="12.75"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7:15" ht="12.75"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7:15" ht="12.75"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7:15" ht="12.75"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7:15" ht="12.75"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7:15" ht="12.75"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7:15" ht="12.75"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7:15" ht="12.75"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7:15" ht="12.75"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7:15" ht="12.75">
      <c r="G263" s="22"/>
      <c r="H263" s="22"/>
      <c r="I263" s="22"/>
      <c r="J263" s="22"/>
      <c r="K263" s="22"/>
      <c r="L263" s="22"/>
      <c r="M263" s="22"/>
      <c r="N263" s="22"/>
      <c r="O263" s="22"/>
    </row>
  </sheetData>
  <sheetProtection/>
  <printOptions/>
  <pageMargins left="0.75" right="0.5" top="0.5" bottom="0.5" header="0.5" footer="0"/>
  <pageSetup fitToHeight="1" fitToWidth="1" horizontalDpi="600" verticalDpi="600" orientation="landscape" scale="64" r:id="rId1"/>
  <headerFooter alignWithMargins="0">
    <oddFooter>&amp;L&amp;"Arial,Regular"&amp;11&amp;F&amp;C&amp;"Arial,Regular"&amp;11&amp;A&amp;R&amp;"Arial,Regular"&amp;11&amp;D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zoomScalePageLayoutView="0" workbookViewId="0" topLeftCell="A1">
      <pane ySplit="9" topLeftCell="A10" activePane="bottomLeft" state="frozen"/>
      <selection pane="topLeft" activeCell="A8" sqref="A8"/>
      <selection pane="bottomLeft" activeCell="A10" sqref="A10"/>
    </sheetView>
  </sheetViews>
  <sheetFormatPr defaultColWidth="9.33203125" defaultRowHeight="12.75"/>
  <cols>
    <col min="1" max="1" width="3.33203125" style="2" customWidth="1"/>
    <col min="2" max="2" width="3.83203125" style="2" customWidth="1"/>
    <col min="3" max="3" width="5.66015625" style="2" customWidth="1"/>
    <col min="4" max="4" width="4.5" style="2" customWidth="1"/>
    <col min="5" max="7" width="9.33203125" style="2" customWidth="1"/>
    <col min="8" max="8" width="11.33203125" style="2" customWidth="1"/>
    <col min="9" max="9" width="3.83203125" style="2" customWidth="1"/>
    <col min="10" max="10" width="13.5" style="2" customWidth="1"/>
    <col min="11" max="11" width="12.16015625" style="2" customWidth="1"/>
    <col min="12" max="12" width="3.83203125" style="2" customWidth="1"/>
    <col min="13" max="13" width="13.5" style="2" customWidth="1"/>
    <col min="14" max="14" width="12.16015625" style="2" customWidth="1"/>
    <col min="15" max="15" width="3.83203125" style="2" customWidth="1"/>
    <col min="16" max="16" width="13.5" style="2" customWidth="1"/>
    <col min="17" max="17" width="12.16015625" style="2" customWidth="1"/>
    <col min="18" max="18" width="3.83203125" style="2" customWidth="1"/>
    <col min="19" max="19" width="13.5" style="2" customWidth="1"/>
    <col min="20" max="20" width="12.16015625" style="2" customWidth="1"/>
    <col min="21" max="21" width="3.83203125" style="2" customWidth="1"/>
    <col min="22" max="22" width="13.5" style="2" customWidth="1"/>
    <col min="23" max="23" width="12.16015625" style="2" customWidth="1"/>
    <col min="24" max="24" width="3.83203125" style="2" customWidth="1"/>
    <col min="25" max="25" width="13.5" style="26" customWidth="1"/>
    <col min="26" max="26" width="12.16015625" style="26" customWidth="1"/>
    <col min="27" max="16384" width="9.33203125" style="2" customWidth="1"/>
  </cols>
  <sheetData>
    <row r="1" ht="15">
      <c r="A1" s="71" t="s">
        <v>199</v>
      </c>
    </row>
    <row r="2" ht="15">
      <c r="A2" s="71" t="s">
        <v>205</v>
      </c>
    </row>
    <row r="3" ht="15">
      <c r="A3" s="71" t="s">
        <v>201</v>
      </c>
    </row>
    <row r="4" ht="15">
      <c r="A4" s="71" t="s">
        <v>202</v>
      </c>
    </row>
    <row r="5" ht="12.75" customHeight="1">
      <c r="A5" s="27"/>
    </row>
    <row r="6" spans="10:26" ht="18">
      <c r="J6" s="28" t="s">
        <v>131</v>
      </c>
      <c r="K6" s="29"/>
      <c r="M6" s="28" t="s">
        <v>164</v>
      </c>
      <c r="N6" s="29"/>
      <c r="P6" s="28" t="s">
        <v>165</v>
      </c>
      <c r="Q6" s="29"/>
      <c r="S6" s="28" t="s">
        <v>166</v>
      </c>
      <c r="T6" s="29"/>
      <c r="V6" s="28" t="s">
        <v>167</v>
      </c>
      <c r="W6" s="29"/>
      <c r="Y6" s="30" t="s">
        <v>168</v>
      </c>
      <c r="Z6" s="31"/>
    </row>
    <row r="7" spans="7:26" ht="12.75">
      <c r="G7" s="4"/>
      <c r="H7" s="32" t="s">
        <v>140</v>
      </c>
      <c r="I7" s="4"/>
      <c r="J7" s="32" t="s">
        <v>141</v>
      </c>
      <c r="K7" s="32" t="s">
        <v>174</v>
      </c>
      <c r="L7" s="32"/>
      <c r="M7" s="32" t="s">
        <v>175</v>
      </c>
      <c r="N7" s="32" t="s">
        <v>179</v>
      </c>
      <c r="O7" s="4"/>
      <c r="P7" s="32" t="s">
        <v>176</v>
      </c>
      <c r="Q7" s="32" t="s">
        <v>180</v>
      </c>
      <c r="S7" s="32" t="s">
        <v>177</v>
      </c>
      <c r="T7" s="32" t="s">
        <v>181</v>
      </c>
      <c r="V7" s="32" t="s">
        <v>178</v>
      </c>
      <c r="W7" s="32" t="s">
        <v>182</v>
      </c>
      <c r="Y7" s="33"/>
      <c r="Z7" s="33"/>
    </row>
    <row r="8" spans="7:26" ht="12.75">
      <c r="G8" s="4"/>
      <c r="H8" s="4" t="s">
        <v>32</v>
      </c>
      <c r="I8" s="4"/>
      <c r="J8" s="4" t="s">
        <v>138</v>
      </c>
      <c r="K8" s="4" t="s">
        <v>142</v>
      </c>
      <c r="L8" s="4"/>
      <c r="M8" s="4" t="s">
        <v>138</v>
      </c>
      <c r="N8" s="4" t="s">
        <v>142</v>
      </c>
      <c r="O8" s="4"/>
      <c r="P8" s="4" t="s">
        <v>138</v>
      </c>
      <c r="Q8" s="4" t="s">
        <v>142</v>
      </c>
      <c r="S8" s="4" t="s">
        <v>138</v>
      </c>
      <c r="T8" s="4" t="s">
        <v>142</v>
      </c>
      <c r="V8" s="4" t="s">
        <v>138</v>
      </c>
      <c r="W8" s="4" t="s">
        <v>142</v>
      </c>
      <c r="Y8" s="34"/>
      <c r="Z8" s="34" t="s">
        <v>142</v>
      </c>
    </row>
    <row r="9" spans="1:26" ht="12.75">
      <c r="A9" s="5"/>
      <c r="G9" s="7"/>
      <c r="H9" s="7" t="s">
        <v>137</v>
      </c>
      <c r="I9" s="7"/>
      <c r="J9" s="7" t="s">
        <v>139</v>
      </c>
      <c r="K9" s="7" t="s">
        <v>137</v>
      </c>
      <c r="L9" s="7"/>
      <c r="M9" s="7" t="s">
        <v>169</v>
      </c>
      <c r="N9" s="7" t="s">
        <v>137</v>
      </c>
      <c r="O9" s="7"/>
      <c r="P9" s="7" t="s">
        <v>170</v>
      </c>
      <c r="Q9" s="7" t="s">
        <v>137</v>
      </c>
      <c r="S9" s="7" t="s">
        <v>171</v>
      </c>
      <c r="T9" s="7" t="s">
        <v>137</v>
      </c>
      <c r="V9" s="7" t="s">
        <v>172</v>
      </c>
      <c r="W9" s="7" t="s">
        <v>137</v>
      </c>
      <c r="Y9" s="35" t="s">
        <v>173</v>
      </c>
      <c r="Z9" s="35" t="s">
        <v>137</v>
      </c>
    </row>
    <row r="10" spans="1:26" ht="14.25">
      <c r="A10" s="8" t="s">
        <v>1</v>
      </c>
      <c r="B10" s="2" t="s">
        <v>192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S10" s="7"/>
      <c r="T10" s="7"/>
      <c r="V10" s="7"/>
      <c r="W10" s="7"/>
      <c r="Y10" s="35"/>
      <c r="Z10" s="35"/>
    </row>
    <row r="11" spans="1:27" ht="12.75">
      <c r="A11" s="8"/>
      <c r="B11" s="4" t="s">
        <v>2</v>
      </c>
      <c r="C11" s="2" t="s">
        <v>132</v>
      </c>
      <c r="H11" s="13">
        <v>40000</v>
      </c>
      <c r="J11" s="36">
        <v>0.2</v>
      </c>
      <c r="K11" s="13">
        <f>IF(ISERROR($H11*J11),0,$H11*J11)</f>
        <v>8000</v>
      </c>
      <c r="M11" s="36">
        <v>0.2</v>
      </c>
      <c r="N11" s="13">
        <f>IF(ISERROR($H11*M11),0,$H11*M11)</f>
        <v>8000</v>
      </c>
      <c r="P11" s="36">
        <v>0.2</v>
      </c>
      <c r="Q11" s="13">
        <f>IF(ISERROR($H11*P11),0,$H11*P11)</f>
        <v>8000</v>
      </c>
      <c r="S11" s="36">
        <v>0.2</v>
      </c>
      <c r="T11" s="13">
        <f>IF(ISERROR($H11*S11),0,$H11*S11)</f>
        <v>8000</v>
      </c>
      <c r="V11" s="36">
        <v>0.2</v>
      </c>
      <c r="W11" s="13">
        <f>IF(ISERROR($H11*V11),0,$H11*V11)</f>
        <v>8000</v>
      </c>
      <c r="Y11" s="37">
        <f>J11+M11+P11+S11+V11</f>
        <v>1</v>
      </c>
      <c r="Z11" s="38">
        <f>+K11+N11+Q11+T11+W11</f>
        <v>40000</v>
      </c>
      <c r="AA11" s="2">
        <f>IF(Y11&lt;&gt;1,IF(Y11&lt;&gt;0,"Error!",""),"")</f>
      </c>
    </row>
    <row r="12" spans="1:27" ht="12.75">
      <c r="A12" s="8"/>
      <c r="B12" s="4" t="s">
        <v>3</v>
      </c>
      <c r="C12" s="2" t="s">
        <v>133</v>
      </c>
      <c r="H12" s="13">
        <v>35000</v>
      </c>
      <c r="J12" s="36">
        <v>0.5</v>
      </c>
      <c r="K12" s="13">
        <f>IF(ISERROR($H12*J12),0,$H12*J12)</f>
        <v>17500</v>
      </c>
      <c r="M12" s="36">
        <v>0.5</v>
      </c>
      <c r="N12" s="13">
        <f>IF(ISERROR($H12*M12),0,$H12*M12)</f>
        <v>17500</v>
      </c>
      <c r="P12" s="36"/>
      <c r="Q12" s="13">
        <f>IF(ISERROR($H12*P12),0,$H12*P12)</f>
        <v>0</v>
      </c>
      <c r="S12" s="36"/>
      <c r="T12" s="13">
        <f>IF(ISERROR($H12*S12),0,$H12*S12)</f>
        <v>0</v>
      </c>
      <c r="V12" s="36"/>
      <c r="W12" s="13">
        <f>IF(ISERROR($H12*V12),0,$H12*V12)</f>
        <v>0</v>
      </c>
      <c r="Y12" s="37">
        <f>J12+M12+P12+S12+V12</f>
        <v>1</v>
      </c>
      <c r="Z12" s="38">
        <f>+K12+N12+Q12+T12+W12</f>
        <v>35000</v>
      </c>
      <c r="AA12" s="2">
        <f>IF(Y12&lt;&gt;1,IF(Y12&lt;&gt;0,"Error!",""),"")</f>
      </c>
    </row>
    <row r="13" spans="1:27" ht="12.75">
      <c r="A13" s="8"/>
      <c r="B13" s="4" t="s">
        <v>4</v>
      </c>
      <c r="C13" s="2" t="s">
        <v>134</v>
      </c>
      <c r="H13" s="13">
        <v>30000</v>
      </c>
      <c r="J13" s="36"/>
      <c r="K13" s="13">
        <f>IF(ISERROR($H13*J13),0,$H13*J13)</f>
        <v>0</v>
      </c>
      <c r="M13" s="36">
        <v>0.25</v>
      </c>
      <c r="N13" s="13">
        <f>IF(ISERROR($H13*M13),0,$H13*M13)</f>
        <v>7500</v>
      </c>
      <c r="P13" s="36">
        <v>0.25</v>
      </c>
      <c r="Q13" s="13">
        <f>IF(ISERROR($H13*P13),0,$H13*P13)</f>
        <v>7500</v>
      </c>
      <c r="S13" s="36">
        <v>0.25</v>
      </c>
      <c r="T13" s="13">
        <f>IF(ISERROR($H13*S13),0,$H13*S13)</f>
        <v>7500</v>
      </c>
      <c r="V13" s="36">
        <v>0.25</v>
      </c>
      <c r="W13" s="13">
        <f>IF(ISERROR($H13*V13),0,$H13*V13)</f>
        <v>7500</v>
      </c>
      <c r="Y13" s="37">
        <f>J13+M13+P13+S13+V13</f>
        <v>1</v>
      </c>
      <c r="Z13" s="38">
        <f>+K13+N13+Q13+T13+W13</f>
        <v>30000</v>
      </c>
      <c r="AA13" s="2">
        <f>IF(Y13&lt;&gt;1,IF(Y13&lt;&gt;0,"Error!",""),"")</f>
      </c>
    </row>
    <row r="14" spans="1:27" ht="12.75">
      <c r="A14" s="8"/>
      <c r="B14" s="4" t="s">
        <v>21</v>
      </c>
      <c r="C14" s="2" t="s">
        <v>135</v>
      </c>
      <c r="H14" s="13">
        <v>25000</v>
      </c>
      <c r="J14" s="36">
        <v>0.3</v>
      </c>
      <c r="K14" s="13">
        <f>IF(ISERROR($H14*J14),0,$H14*J14)</f>
        <v>7500</v>
      </c>
      <c r="M14" s="36">
        <v>0.15</v>
      </c>
      <c r="N14" s="13">
        <f>IF(ISERROR($H14*M14),0,$H14*M14)</f>
        <v>3750</v>
      </c>
      <c r="P14" s="36">
        <v>0.15</v>
      </c>
      <c r="Q14" s="13">
        <f>IF(ISERROR($H14*P14),0,$H14*P14)</f>
        <v>3750</v>
      </c>
      <c r="S14" s="36">
        <v>0.2</v>
      </c>
      <c r="T14" s="13">
        <f>IF(ISERROR($H14*S14),0,$H14*S14)</f>
        <v>5000</v>
      </c>
      <c r="V14" s="36">
        <v>0.2</v>
      </c>
      <c r="W14" s="13">
        <f>IF(ISERROR($H14*V14),0,$H14*V14)</f>
        <v>5000</v>
      </c>
      <c r="Y14" s="37">
        <f>J14+M14+P14+S14+V14</f>
        <v>1</v>
      </c>
      <c r="Z14" s="38">
        <f>+K14+N14+Q14+T14+W14</f>
        <v>25000</v>
      </c>
      <c r="AA14" s="2">
        <f>IF(Y14&lt;&gt;1,IF(Y14&lt;&gt;0,"Error!",""),"")</f>
      </c>
    </row>
    <row r="15" spans="1:27" ht="12.75">
      <c r="A15" s="8"/>
      <c r="B15" s="4" t="s">
        <v>22</v>
      </c>
      <c r="C15" s="2" t="s">
        <v>136</v>
      </c>
      <c r="H15" s="13">
        <v>10000</v>
      </c>
      <c r="J15" s="36">
        <v>1</v>
      </c>
      <c r="K15" s="13">
        <f>IF(ISERROR($H15*J15),0,$H15*J15)</f>
        <v>10000</v>
      </c>
      <c r="M15" s="36"/>
      <c r="N15" s="13">
        <f>IF(ISERROR($H15*M15),0,$H15*M15)</f>
        <v>0</v>
      </c>
      <c r="P15" s="36"/>
      <c r="Q15" s="13">
        <f>IF(ISERROR($H15*P15),0,$H15*P15)</f>
        <v>0</v>
      </c>
      <c r="S15" s="36"/>
      <c r="T15" s="13">
        <f>IF(ISERROR($H15*S15),0,$H15*S15)</f>
        <v>0</v>
      </c>
      <c r="V15" s="36"/>
      <c r="W15" s="13">
        <f>IF(ISERROR($H15*V15),0,$H15*V15)</f>
        <v>0</v>
      </c>
      <c r="Y15" s="37">
        <f>J15+M15+P15+S15+V15</f>
        <v>1</v>
      </c>
      <c r="Z15" s="38">
        <f>+K15+N15+Q15+T15+W15</f>
        <v>10000</v>
      </c>
      <c r="AA15" s="2">
        <f>IF(Y15&lt;&gt;1,IF(Y15&lt;&gt;0,"Error!",""),"")</f>
      </c>
    </row>
    <row r="16" spans="1:26" ht="12.75">
      <c r="A16" s="8"/>
      <c r="D16" s="2" t="s">
        <v>56</v>
      </c>
      <c r="H16" s="19">
        <f>SUM(H11:H15)</f>
        <v>140000</v>
      </c>
      <c r="K16" s="19">
        <f>SUM(K11:K15)</f>
        <v>43000</v>
      </c>
      <c r="N16" s="19">
        <f>SUM(N11:N15)</f>
        <v>36750</v>
      </c>
      <c r="Q16" s="19">
        <f>SUM(Q11:Q15)</f>
        <v>19250</v>
      </c>
      <c r="T16" s="19">
        <f>SUM(T11:T15)</f>
        <v>20500</v>
      </c>
      <c r="W16" s="19">
        <f>SUM(W11:W15)</f>
        <v>20500</v>
      </c>
      <c r="Z16" s="39">
        <f>SUM(Z11:Z15)</f>
        <v>140000</v>
      </c>
    </row>
    <row r="17" ht="12.75">
      <c r="A17" s="8"/>
    </row>
    <row r="18" spans="1:25" ht="12.75">
      <c r="A18" s="8"/>
      <c r="J18" s="37" t="s">
        <v>144</v>
      </c>
      <c r="M18" s="37" t="s">
        <v>144</v>
      </c>
      <c r="P18" s="37" t="s">
        <v>144</v>
      </c>
      <c r="S18" s="37" t="s">
        <v>144</v>
      </c>
      <c r="V18" s="37" t="s">
        <v>144</v>
      </c>
      <c r="Y18" s="37" t="s">
        <v>144</v>
      </c>
    </row>
    <row r="19" spans="1:25" ht="12.75">
      <c r="A19" s="8" t="s">
        <v>57</v>
      </c>
      <c r="B19" s="2" t="s">
        <v>58</v>
      </c>
      <c r="J19" s="7" t="s">
        <v>143</v>
      </c>
      <c r="M19" s="7" t="s">
        <v>143</v>
      </c>
      <c r="P19" s="7" t="s">
        <v>143</v>
      </c>
      <c r="S19" s="7" t="s">
        <v>143</v>
      </c>
      <c r="V19" s="7" t="s">
        <v>143</v>
      </c>
      <c r="Y19" s="35" t="s">
        <v>143</v>
      </c>
    </row>
    <row r="20" spans="1:27" ht="12.75">
      <c r="A20" s="8"/>
      <c r="B20" s="4" t="s">
        <v>2</v>
      </c>
      <c r="C20" s="2" t="s">
        <v>130</v>
      </c>
      <c r="H20" s="13">
        <v>5000</v>
      </c>
      <c r="J20" s="36">
        <v>0</v>
      </c>
      <c r="K20" s="13">
        <f aca="true" t="shared" si="0" ref="K20:K39">IF(ISERROR($H20*J20),0,$H20*J20)</f>
        <v>0</v>
      </c>
      <c r="M20" s="36">
        <v>0</v>
      </c>
      <c r="N20" s="13">
        <f aca="true" t="shared" si="1" ref="N20:N39">IF(ISERROR($H20*M20),0,$H20*M20)</f>
        <v>0</v>
      </c>
      <c r="P20" s="36">
        <v>0</v>
      </c>
      <c r="Q20" s="13">
        <f aca="true" t="shared" si="2" ref="Q20:Q39">IF(ISERROR($H20*P20),0,$H20*P20)</f>
        <v>0</v>
      </c>
      <c r="S20" s="36">
        <v>0</v>
      </c>
      <c r="T20" s="13">
        <f aca="true" t="shared" si="3" ref="T20:T39">IF(ISERROR($H20*S20),0,$H20*S20)</f>
        <v>0</v>
      </c>
      <c r="V20" s="36">
        <v>0</v>
      </c>
      <c r="W20" s="13">
        <f aca="true" t="shared" si="4" ref="W20:W39">IF(ISERROR($H20*V20),0,$H20*V20)</f>
        <v>0</v>
      </c>
      <c r="Y20" s="37">
        <f aca="true" t="shared" si="5" ref="Y20:Y39">J20+M20+P20+S20+V20</f>
        <v>0</v>
      </c>
      <c r="Z20" s="38">
        <f aca="true" t="shared" si="6" ref="Z20:Z39">+K20+N20+Q20+T20+W20</f>
        <v>0</v>
      </c>
      <c r="AA20" s="2">
        <f aca="true" t="shared" si="7" ref="AA20:AA39">IF(Y20&lt;&gt;1,IF(Y20&lt;&gt;0,"Error!",""),"")</f>
      </c>
    </row>
    <row r="21" spans="1:27" ht="12.75">
      <c r="A21" s="8"/>
      <c r="B21" s="4" t="s">
        <v>3</v>
      </c>
      <c r="C21" s="2" t="s">
        <v>74</v>
      </c>
      <c r="H21" s="13">
        <v>0</v>
      </c>
      <c r="J21" s="36">
        <v>0</v>
      </c>
      <c r="K21" s="13">
        <f t="shared" si="0"/>
        <v>0</v>
      </c>
      <c r="M21" s="36">
        <v>0</v>
      </c>
      <c r="N21" s="13">
        <f t="shared" si="1"/>
        <v>0</v>
      </c>
      <c r="P21" s="36">
        <v>0</v>
      </c>
      <c r="Q21" s="13">
        <f t="shared" si="2"/>
        <v>0</v>
      </c>
      <c r="S21" s="36">
        <v>0</v>
      </c>
      <c r="T21" s="13">
        <f t="shared" si="3"/>
        <v>0</v>
      </c>
      <c r="V21" s="36">
        <v>0</v>
      </c>
      <c r="W21" s="13">
        <f t="shared" si="4"/>
        <v>0</v>
      </c>
      <c r="Y21" s="37">
        <f t="shared" si="5"/>
        <v>0</v>
      </c>
      <c r="Z21" s="38">
        <f t="shared" si="6"/>
        <v>0</v>
      </c>
      <c r="AA21" s="2">
        <f t="shared" si="7"/>
      </c>
    </row>
    <row r="22" spans="1:27" ht="12.75">
      <c r="A22" s="8"/>
      <c r="B22" s="4" t="s">
        <v>4</v>
      </c>
      <c r="C22" s="2" t="s">
        <v>75</v>
      </c>
      <c r="H22" s="13">
        <v>10000</v>
      </c>
      <c r="J22" s="36">
        <v>0</v>
      </c>
      <c r="K22" s="13">
        <f t="shared" si="0"/>
        <v>0</v>
      </c>
      <c r="M22" s="36">
        <v>0</v>
      </c>
      <c r="N22" s="13">
        <f t="shared" si="1"/>
        <v>0</v>
      </c>
      <c r="P22" s="36">
        <v>0</v>
      </c>
      <c r="Q22" s="13">
        <f t="shared" si="2"/>
        <v>0</v>
      </c>
      <c r="S22" s="36">
        <v>0</v>
      </c>
      <c r="T22" s="13">
        <f t="shared" si="3"/>
        <v>0</v>
      </c>
      <c r="V22" s="36">
        <v>0</v>
      </c>
      <c r="W22" s="13">
        <f t="shared" si="4"/>
        <v>0</v>
      </c>
      <c r="Y22" s="37">
        <f t="shared" si="5"/>
        <v>0</v>
      </c>
      <c r="Z22" s="38">
        <f t="shared" si="6"/>
        <v>0</v>
      </c>
      <c r="AA22" s="2">
        <f t="shared" si="7"/>
      </c>
    </row>
    <row r="23" spans="1:27" ht="12.75">
      <c r="A23" s="8"/>
      <c r="B23" s="4" t="s">
        <v>21</v>
      </c>
      <c r="C23" s="2" t="s">
        <v>78</v>
      </c>
      <c r="H23" s="13">
        <v>1000</v>
      </c>
      <c r="J23" s="36">
        <v>0</v>
      </c>
      <c r="K23" s="13">
        <f t="shared" si="0"/>
        <v>0</v>
      </c>
      <c r="M23" s="36">
        <v>0</v>
      </c>
      <c r="N23" s="13">
        <f t="shared" si="1"/>
        <v>0</v>
      </c>
      <c r="P23" s="36">
        <v>0</v>
      </c>
      <c r="Q23" s="13">
        <f t="shared" si="2"/>
        <v>0</v>
      </c>
      <c r="S23" s="36">
        <v>0</v>
      </c>
      <c r="T23" s="13">
        <f t="shared" si="3"/>
        <v>0</v>
      </c>
      <c r="V23" s="36">
        <v>0</v>
      </c>
      <c r="W23" s="13">
        <f t="shared" si="4"/>
        <v>0</v>
      </c>
      <c r="Y23" s="37">
        <f t="shared" si="5"/>
        <v>0</v>
      </c>
      <c r="Z23" s="38">
        <f t="shared" si="6"/>
        <v>0</v>
      </c>
      <c r="AA23" s="2">
        <f t="shared" si="7"/>
      </c>
    </row>
    <row r="24" spans="1:27" ht="12.75">
      <c r="A24" s="8"/>
      <c r="B24" s="4" t="s">
        <v>22</v>
      </c>
      <c r="C24" s="2" t="s">
        <v>80</v>
      </c>
      <c r="H24" s="13">
        <v>2000</v>
      </c>
      <c r="J24" s="36">
        <v>0</v>
      </c>
      <c r="K24" s="13">
        <f t="shared" si="0"/>
        <v>0</v>
      </c>
      <c r="M24" s="36">
        <v>0</v>
      </c>
      <c r="N24" s="13">
        <f t="shared" si="1"/>
        <v>0</v>
      </c>
      <c r="P24" s="36">
        <v>0</v>
      </c>
      <c r="Q24" s="13">
        <f t="shared" si="2"/>
        <v>0</v>
      </c>
      <c r="S24" s="36">
        <v>0</v>
      </c>
      <c r="T24" s="13">
        <f t="shared" si="3"/>
        <v>0</v>
      </c>
      <c r="V24" s="36">
        <v>0</v>
      </c>
      <c r="W24" s="13">
        <f t="shared" si="4"/>
        <v>0</v>
      </c>
      <c r="Y24" s="37">
        <f t="shared" si="5"/>
        <v>0</v>
      </c>
      <c r="Z24" s="38">
        <f t="shared" si="6"/>
        <v>0</v>
      </c>
      <c r="AA24" s="2">
        <f t="shared" si="7"/>
      </c>
    </row>
    <row r="25" spans="1:27" ht="12.75">
      <c r="A25" s="8"/>
      <c r="B25" s="4" t="s">
        <v>23</v>
      </c>
      <c r="C25" s="2" t="s">
        <v>82</v>
      </c>
      <c r="H25" s="13">
        <v>1000</v>
      </c>
      <c r="J25" s="36">
        <v>0</v>
      </c>
      <c r="K25" s="13">
        <f t="shared" si="0"/>
        <v>0</v>
      </c>
      <c r="M25" s="36">
        <v>0</v>
      </c>
      <c r="N25" s="13">
        <f t="shared" si="1"/>
        <v>0</v>
      </c>
      <c r="P25" s="36">
        <v>0</v>
      </c>
      <c r="Q25" s="13">
        <f t="shared" si="2"/>
        <v>0</v>
      </c>
      <c r="S25" s="36">
        <v>0</v>
      </c>
      <c r="T25" s="13">
        <f t="shared" si="3"/>
        <v>0</v>
      </c>
      <c r="V25" s="36">
        <v>0</v>
      </c>
      <c r="W25" s="13">
        <f t="shared" si="4"/>
        <v>0</v>
      </c>
      <c r="Y25" s="37">
        <f t="shared" si="5"/>
        <v>0</v>
      </c>
      <c r="Z25" s="38">
        <f t="shared" si="6"/>
        <v>0</v>
      </c>
      <c r="AA25" s="2">
        <f t="shared" si="7"/>
      </c>
    </row>
    <row r="26" spans="1:27" ht="12.75">
      <c r="A26" s="8"/>
      <c r="B26" s="4" t="s">
        <v>24</v>
      </c>
      <c r="C26" s="2" t="s">
        <v>83</v>
      </c>
      <c r="H26" s="13">
        <v>100</v>
      </c>
      <c r="J26" s="36">
        <v>0</v>
      </c>
      <c r="K26" s="13">
        <f t="shared" si="0"/>
        <v>0</v>
      </c>
      <c r="M26" s="36">
        <v>0</v>
      </c>
      <c r="N26" s="13">
        <f t="shared" si="1"/>
        <v>0</v>
      </c>
      <c r="P26" s="36">
        <v>0</v>
      </c>
      <c r="Q26" s="13">
        <f t="shared" si="2"/>
        <v>0</v>
      </c>
      <c r="S26" s="36">
        <v>0</v>
      </c>
      <c r="T26" s="13">
        <f t="shared" si="3"/>
        <v>0</v>
      </c>
      <c r="V26" s="36">
        <v>0</v>
      </c>
      <c r="W26" s="13">
        <f t="shared" si="4"/>
        <v>0</v>
      </c>
      <c r="Y26" s="37">
        <f t="shared" si="5"/>
        <v>0</v>
      </c>
      <c r="Z26" s="38">
        <f t="shared" si="6"/>
        <v>0</v>
      </c>
      <c r="AA26" s="2">
        <f t="shared" si="7"/>
      </c>
    </row>
    <row r="27" spans="1:27" ht="12.75">
      <c r="A27" s="8"/>
      <c r="B27" s="4" t="s">
        <v>25</v>
      </c>
      <c r="C27" s="2" t="s">
        <v>84</v>
      </c>
      <c r="H27" s="13"/>
      <c r="J27" s="36">
        <v>0</v>
      </c>
      <c r="K27" s="13">
        <f t="shared" si="0"/>
        <v>0</v>
      </c>
      <c r="M27" s="36">
        <v>0</v>
      </c>
      <c r="N27" s="13">
        <f t="shared" si="1"/>
        <v>0</v>
      </c>
      <c r="P27" s="36">
        <v>0</v>
      </c>
      <c r="Q27" s="13">
        <f t="shared" si="2"/>
        <v>0</v>
      </c>
      <c r="S27" s="36">
        <v>0</v>
      </c>
      <c r="T27" s="13">
        <f t="shared" si="3"/>
        <v>0</v>
      </c>
      <c r="V27" s="36">
        <v>0</v>
      </c>
      <c r="W27" s="13">
        <f t="shared" si="4"/>
        <v>0</v>
      </c>
      <c r="Y27" s="37">
        <f t="shared" si="5"/>
        <v>0</v>
      </c>
      <c r="Z27" s="38">
        <f t="shared" si="6"/>
        <v>0</v>
      </c>
      <c r="AA27" s="2">
        <f t="shared" si="7"/>
      </c>
    </row>
    <row r="28" spans="1:27" ht="12.75">
      <c r="A28" s="8"/>
      <c r="B28" s="4" t="s">
        <v>26</v>
      </c>
      <c r="C28" s="2" t="s">
        <v>85</v>
      </c>
      <c r="H28" s="13"/>
      <c r="J28" s="36">
        <v>0</v>
      </c>
      <c r="K28" s="13">
        <f t="shared" si="0"/>
        <v>0</v>
      </c>
      <c r="M28" s="36">
        <v>0</v>
      </c>
      <c r="N28" s="13">
        <f t="shared" si="1"/>
        <v>0</v>
      </c>
      <c r="P28" s="36">
        <v>0</v>
      </c>
      <c r="Q28" s="13">
        <f t="shared" si="2"/>
        <v>0</v>
      </c>
      <c r="S28" s="36">
        <v>0</v>
      </c>
      <c r="T28" s="13">
        <f t="shared" si="3"/>
        <v>0</v>
      </c>
      <c r="V28" s="36">
        <v>0</v>
      </c>
      <c r="W28" s="13">
        <f t="shared" si="4"/>
        <v>0</v>
      </c>
      <c r="Y28" s="37">
        <f t="shared" si="5"/>
        <v>0</v>
      </c>
      <c r="Z28" s="38">
        <f t="shared" si="6"/>
        <v>0</v>
      </c>
      <c r="AA28" s="2">
        <f t="shared" si="7"/>
      </c>
    </row>
    <row r="29" spans="1:27" ht="12.75">
      <c r="A29" s="8"/>
      <c r="B29" s="4" t="s">
        <v>27</v>
      </c>
      <c r="C29" s="2" t="s">
        <v>86</v>
      </c>
      <c r="H29" s="13">
        <v>1000</v>
      </c>
      <c r="J29" s="36">
        <v>0</v>
      </c>
      <c r="K29" s="13">
        <f t="shared" si="0"/>
        <v>0</v>
      </c>
      <c r="M29" s="36">
        <v>0</v>
      </c>
      <c r="N29" s="13">
        <f t="shared" si="1"/>
        <v>0</v>
      </c>
      <c r="P29" s="36">
        <v>0</v>
      </c>
      <c r="Q29" s="13">
        <f t="shared" si="2"/>
        <v>0</v>
      </c>
      <c r="S29" s="36">
        <v>0</v>
      </c>
      <c r="T29" s="13">
        <f t="shared" si="3"/>
        <v>0</v>
      </c>
      <c r="V29" s="36">
        <v>0</v>
      </c>
      <c r="W29" s="13">
        <f t="shared" si="4"/>
        <v>0</v>
      </c>
      <c r="Y29" s="37">
        <f t="shared" si="5"/>
        <v>0</v>
      </c>
      <c r="Z29" s="38">
        <f t="shared" si="6"/>
        <v>0</v>
      </c>
      <c r="AA29" s="2">
        <f t="shared" si="7"/>
      </c>
    </row>
    <row r="30" spans="1:27" ht="12.75">
      <c r="A30" s="8"/>
      <c r="B30" s="4" t="s">
        <v>28</v>
      </c>
      <c r="C30" s="2" t="s">
        <v>88</v>
      </c>
      <c r="H30" s="13">
        <v>1000</v>
      </c>
      <c r="J30" s="36">
        <v>0</v>
      </c>
      <c r="K30" s="13">
        <f t="shared" si="0"/>
        <v>0</v>
      </c>
      <c r="M30" s="36">
        <v>0</v>
      </c>
      <c r="N30" s="13">
        <f t="shared" si="1"/>
        <v>0</v>
      </c>
      <c r="P30" s="36">
        <v>0</v>
      </c>
      <c r="Q30" s="13">
        <f t="shared" si="2"/>
        <v>0</v>
      </c>
      <c r="S30" s="36">
        <v>0</v>
      </c>
      <c r="T30" s="13">
        <f t="shared" si="3"/>
        <v>0</v>
      </c>
      <c r="V30" s="36">
        <v>0</v>
      </c>
      <c r="W30" s="13">
        <f t="shared" si="4"/>
        <v>0</v>
      </c>
      <c r="Y30" s="37">
        <f t="shared" si="5"/>
        <v>0</v>
      </c>
      <c r="Z30" s="38">
        <f t="shared" si="6"/>
        <v>0</v>
      </c>
      <c r="AA30" s="2">
        <f t="shared" si="7"/>
      </c>
    </row>
    <row r="31" spans="1:27" ht="12.75">
      <c r="A31" s="8"/>
      <c r="B31" s="4" t="s">
        <v>29</v>
      </c>
      <c r="C31" s="2" t="s">
        <v>92</v>
      </c>
      <c r="H31" s="13"/>
      <c r="J31" s="36">
        <v>0</v>
      </c>
      <c r="K31" s="13">
        <f t="shared" si="0"/>
        <v>0</v>
      </c>
      <c r="M31" s="36">
        <v>0</v>
      </c>
      <c r="N31" s="13">
        <f t="shared" si="1"/>
        <v>0</v>
      </c>
      <c r="P31" s="36">
        <v>0</v>
      </c>
      <c r="Q31" s="13">
        <f t="shared" si="2"/>
        <v>0</v>
      </c>
      <c r="S31" s="36">
        <v>0</v>
      </c>
      <c r="T31" s="13">
        <f t="shared" si="3"/>
        <v>0</v>
      </c>
      <c r="V31" s="36">
        <v>0</v>
      </c>
      <c r="W31" s="13">
        <f t="shared" si="4"/>
        <v>0</v>
      </c>
      <c r="Y31" s="37">
        <f t="shared" si="5"/>
        <v>0</v>
      </c>
      <c r="Z31" s="38">
        <f t="shared" si="6"/>
        <v>0</v>
      </c>
      <c r="AA31" s="2">
        <f t="shared" si="7"/>
      </c>
    </row>
    <row r="32" spans="1:27" ht="12.75">
      <c r="A32" s="8"/>
      <c r="B32" s="4" t="s">
        <v>30</v>
      </c>
      <c r="C32" s="2" t="s">
        <v>87</v>
      </c>
      <c r="H32" s="13">
        <v>2000</v>
      </c>
      <c r="J32" s="36">
        <v>0</v>
      </c>
      <c r="K32" s="13">
        <f t="shared" si="0"/>
        <v>0</v>
      </c>
      <c r="M32" s="36">
        <v>0</v>
      </c>
      <c r="N32" s="13">
        <f t="shared" si="1"/>
        <v>0</v>
      </c>
      <c r="P32" s="36">
        <v>0</v>
      </c>
      <c r="Q32" s="13">
        <f t="shared" si="2"/>
        <v>0</v>
      </c>
      <c r="S32" s="36">
        <v>0</v>
      </c>
      <c r="T32" s="13">
        <f t="shared" si="3"/>
        <v>0</v>
      </c>
      <c r="V32" s="36">
        <v>0</v>
      </c>
      <c r="W32" s="13">
        <f t="shared" si="4"/>
        <v>0</v>
      </c>
      <c r="Y32" s="37">
        <f t="shared" si="5"/>
        <v>0</v>
      </c>
      <c r="Z32" s="38">
        <f t="shared" si="6"/>
        <v>0</v>
      </c>
      <c r="AA32" s="2">
        <f t="shared" si="7"/>
      </c>
    </row>
    <row r="33" spans="1:27" ht="12.75">
      <c r="A33" s="8"/>
      <c r="B33" s="4" t="s">
        <v>31</v>
      </c>
      <c r="C33" s="2" t="s">
        <v>93</v>
      </c>
      <c r="H33" s="13">
        <v>10000</v>
      </c>
      <c r="J33" s="36">
        <v>0</v>
      </c>
      <c r="K33" s="13">
        <f t="shared" si="0"/>
        <v>0</v>
      </c>
      <c r="M33" s="36">
        <v>0</v>
      </c>
      <c r="N33" s="13">
        <f t="shared" si="1"/>
        <v>0</v>
      </c>
      <c r="P33" s="36">
        <v>0</v>
      </c>
      <c r="Q33" s="13">
        <f t="shared" si="2"/>
        <v>0</v>
      </c>
      <c r="S33" s="36">
        <v>0</v>
      </c>
      <c r="T33" s="13">
        <f t="shared" si="3"/>
        <v>0</v>
      </c>
      <c r="V33" s="36">
        <v>0</v>
      </c>
      <c r="W33" s="13">
        <f t="shared" si="4"/>
        <v>0</v>
      </c>
      <c r="Y33" s="37">
        <f t="shared" si="5"/>
        <v>0</v>
      </c>
      <c r="Z33" s="38">
        <f t="shared" si="6"/>
        <v>0</v>
      </c>
      <c r="AA33" s="2">
        <f t="shared" si="7"/>
      </c>
    </row>
    <row r="34" spans="1:27" ht="12.75">
      <c r="A34" s="8"/>
      <c r="B34" s="4" t="s">
        <v>89</v>
      </c>
      <c r="C34" s="2" t="s">
        <v>95</v>
      </c>
      <c r="H34" s="13"/>
      <c r="J34" s="36">
        <v>0</v>
      </c>
      <c r="K34" s="13">
        <f t="shared" si="0"/>
        <v>0</v>
      </c>
      <c r="M34" s="36">
        <v>0</v>
      </c>
      <c r="N34" s="13">
        <f t="shared" si="1"/>
        <v>0</v>
      </c>
      <c r="P34" s="36">
        <v>0</v>
      </c>
      <c r="Q34" s="13">
        <f t="shared" si="2"/>
        <v>0</v>
      </c>
      <c r="S34" s="36">
        <v>0</v>
      </c>
      <c r="T34" s="13">
        <f t="shared" si="3"/>
        <v>0</v>
      </c>
      <c r="V34" s="36">
        <v>0</v>
      </c>
      <c r="W34" s="13">
        <f t="shared" si="4"/>
        <v>0</v>
      </c>
      <c r="Y34" s="37">
        <f t="shared" si="5"/>
        <v>0</v>
      </c>
      <c r="Z34" s="38">
        <f t="shared" si="6"/>
        <v>0</v>
      </c>
      <c r="AA34" s="2">
        <f t="shared" si="7"/>
      </c>
    </row>
    <row r="35" spans="1:27" ht="12.75">
      <c r="A35" s="8"/>
      <c r="B35" s="4" t="s">
        <v>90</v>
      </c>
      <c r="C35" s="2" t="s">
        <v>94</v>
      </c>
      <c r="H35" s="13"/>
      <c r="J35" s="36">
        <v>0</v>
      </c>
      <c r="K35" s="13">
        <f t="shared" si="0"/>
        <v>0</v>
      </c>
      <c r="M35" s="36">
        <v>0</v>
      </c>
      <c r="N35" s="13">
        <f t="shared" si="1"/>
        <v>0</v>
      </c>
      <c r="P35" s="36">
        <v>0</v>
      </c>
      <c r="Q35" s="13">
        <f t="shared" si="2"/>
        <v>0</v>
      </c>
      <c r="S35" s="36">
        <v>0</v>
      </c>
      <c r="T35" s="13">
        <f t="shared" si="3"/>
        <v>0</v>
      </c>
      <c r="V35" s="36">
        <v>0</v>
      </c>
      <c r="W35" s="13">
        <f t="shared" si="4"/>
        <v>0</v>
      </c>
      <c r="Y35" s="37">
        <f t="shared" si="5"/>
        <v>0</v>
      </c>
      <c r="Z35" s="38">
        <f t="shared" si="6"/>
        <v>0</v>
      </c>
      <c r="AA35" s="2">
        <f t="shared" si="7"/>
      </c>
    </row>
    <row r="36" spans="1:27" ht="12.75">
      <c r="A36" s="8"/>
      <c r="B36" s="4" t="s">
        <v>91</v>
      </c>
      <c r="C36" s="2" t="s">
        <v>99</v>
      </c>
      <c r="H36" s="13"/>
      <c r="J36" s="36">
        <v>0</v>
      </c>
      <c r="K36" s="13">
        <f t="shared" si="0"/>
        <v>0</v>
      </c>
      <c r="M36" s="36">
        <v>0</v>
      </c>
      <c r="N36" s="13">
        <f t="shared" si="1"/>
        <v>0</v>
      </c>
      <c r="P36" s="36">
        <v>0</v>
      </c>
      <c r="Q36" s="13">
        <f t="shared" si="2"/>
        <v>0</v>
      </c>
      <c r="S36" s="36">
        <v>0</v>
      </c>
      <c r="T36" s="13">
        <f t="shared" si="3"/>
        <v>0</v>
      </c>
      <c r="V36" s="36">
        <v>0</v>
      </c>
      <c r="W36" s="13">
        <f t="shared" si="4"/>
        <v>0</v>
      </c>
      <c r="Y36" s="37">
        <f t="shared" si="5"/>
        <v>0</v>
      </c>
      <c r="Z36" s="38">
        <f t="shared" si="6"/>
        <v>0</v>
      </c>
      <c r="AA36" s="2">
        <f t="shared" si="7"/>
      </c>
    </row>
    <row r="37" spans="1:27" ht="12.75">
      <c r="A37" s="8"/>
      <c r="B37" s="4" t="s">
        <v>96</v>
      </c>
      <c r="C37" s="2" t="s">
        <v>100</v>
      </c>
      <c r="H37" s="13"/>
      <c r="J37" s="36">
        <v>0</v>
      </c>
      <c r="K37" s="13">
        <f t="shared" si="0"/>
        <v>0</v>
      </c>
      <c r="M37" s="36">
        <v>0</v>
      </c>
      <c r="N37" s="13">
        <f t="shared" si="1"/>
        <v>0</v>
      </c>
      <c r="P37" s="36">
        <v>0</v>
      </c>
      <c r="Q37" s="13">
        <f t="shared" si="2"/>
        <v>0</v>
      </c>
      <c r="S37" s="36">
        <v>0</v>
      </c>
      <c r="T37" s="13">
        <f t="shared" si="3"/>
        <v>0</v>
      </c>
      <c r="V37" s="36">
        <v>0</v>
      </c>
      <c r="W37" s="13">
        <f t="shared" si="4"/>
        <v>0</v>
      </c>
      <c r="Y37" s="37">
        <f t="shared" si="5"/>
        <v>0</v>
      </c>
      <c r="Z37" s="38">
        <f t="shared" si="6"/>
        <v>0</v>
      </c>
      <c r="AA37" s="2">
        <f t="shared" si="7"/>
      </c>
    </row>
    <row r="38" spans="1:27" ht="14.25">
      <c r="A38" s="8"/>
      <c r="B38" s="4" t="s">
        <v>97</v>
      </c>
      <c r="C38" s="2" t="s">
        <v>193</v>
      </c>
      <c r="H38" s="13">
        <v>1000</v>
      </c>
      <c r="J38" s="36">
        <v>0</v>
      </c>
      <c r="K38" s="13">
        <f t="shared" si="0"/>
        <v>0</v>
      </c>
      <c r="M38" s="36">
        <v>0</v>
      </c>
      <c r="N38" s="13">
        <f t="shared" si="1"/>
        <v>0</v>
      </c>
      <c r="P38" s="36">
        <v>0</v>
      </c>
      <c r="Q38" s="13">
        <f t="shared" si="2"/>
        <v>0</v>
      </c>
      <c r="S38" s="36">
        <v>0</v>
      </c>
      <c r="T38" s="13">
        <f t="shared" si="3"/>
        <v>0</v>
      </c>
      <c r="V38" s="36">
        <v>0</v>
      </c>
      <c r="W38" s="13">
        <f t="shared" si="4"/>
        <v>0</v>
      </c>
      <c r="Y38" s="37">
        <f t="shared" si="5"/>
        <v>0</v>
      </c>
      <c r="Z38" s="38">
        <f t="shared" si="6"/>
        <v>0</v>
      </c>
      <c r="AA38" s="2">
        <f t="shared" si="7"/>
      </c>
    </row>
    <row r="39" spans="1:27" ht="14.25">
      <c r="A39" s="8"/>
      <c r="B39" s="4" t="s">
        <v>98</v>
      </c>
      <c r="C39" s="2" t="s">
        <v>194</v>
      </c>
      <c r="H39" s="13"/>
      <c r="J39" s="36">
        <v>0</v>
      </c>
      <c r="K39" s="13">
        <f t="shared" si="0"/>
        <v>0</v>
      </c>
      <c r="M39" s="36">
        <v>0</v>
      </c>
      <c r="N39" s="13">
        <f t="shared" si="1"/>
        <v>0</v>
      </c>
      <c r="P39" s="36">
        <v>0</v>
      </c>
      <c r="Q39" s="13">
        <f t="shared" si="2"/>
        <v>0</v>
      </c>
      <c r="S39" s="36">
        <v>0</v>
      </c>
      <c r="T39" s="13">
        <f t="shared" si="3"/>
        <v>0</v>
      </c>
      <c r="V39" s="36">
        <v>0</v>
      </c>
      <c r="W39" s="13">
        <f t="shared" si="4"/>
        <v>0</v>
      </c>
      <c r="Y39" s="37">
        <f t="shared" si="5"/>
        <v>0</v>
      </c>
      <c r="Z39" s="38">
        <f t="shared" si="6"/>
        <v>0</v>
      </c>
      <c r="AA39" s="2">
        <f t="shared" si="7"/>
      </c>
    </row>
    <row r="40" spans="1:26" ht="12.75">
      <c r="A40" s="8"/>
      <c r="D40" s="2" t="s">
        <v>101</v>
      </c>
      <c r="H40" s="19">
        <f>SUM(H20:H39)</f>
        <v>34100</v>
      </c>
      <c r="K40" s="19">
        <f>SUM(K20:K39)</f>
        <v>0</v>
      </c>
      <c r="N40" s="19">
        <f>SUM(N20:N39)</f>
        <v>0</v>
      </c>
      <c r="Q40" s="19">
        <f>SUM(Q20:Q39)</f>
        <v>0</v>
      </c>
      <c r="T40" s="19">
        <f>SUM(T20:T39)</f>
        <v>0</v>
      </c>
      <c r="W40" s="19">
        <f>SUM(W20:W39)</f>
        <v>0</v>
      </c>
      <c r="Z40" s="39">
        <f>SUM(Z20:Z39)</f>
        <v>0</v>
      </c>
    </row>
    <row r="41" ht="12.75">
      <c r="A41" s="8"/>
    </row>
    <row r="42" spans="1:2" ht="12.75">
      <c r="A42" s="8" t="s">
        <v>119</v>
      </c>
      <c r="B42" s="2" t="s">
        <v>123</v>
      </c>
    </row>
    <row r="43" spans="1:27" ht="12.75">
      <c r="A43" s="8"/>
      <c r="B43" s="4" t="s">
        <v>2</v>
      </c>
      <c r="C43" s="2" t="s">
        <v>116</v>
      </c>
      <c r="H43" s="13"/>
      <c r="J43" s="36">
        <v>0</v>
      </c>
      <c r="K43" s="13">
        <f>IF(ISERROR($H43*J43),0,$H43*J43)</f>
        <v>0</v>
      </c>
      <c r="M43" s="36">
        <v>0</v>
      </c>
      <c r="N43" s="13">
        <f>IF(ISERROR($H43*M43),0,$H43*M43)</f>
        <v>0</v>
      </c>
      <c r="P43" s="36">
        <v>0</v>
      </c>
      <c r="Q43" s="13">
        <f>IF(ISERROR($H43*P43),0,$H43*P43)</f>
        <v>0</v>
      </c>
      <c r="S43" s="36">
        <v>0</v>
      </c>
      <c r="T43" s="13">
        <f>IF(ISERROR($H43*S43),0,$H43*S43)</f>
        <v>0</v>
      </c>
      <c r="V43" s="36">
        <v>0</v>
      </c>
      <c r="W43" s="13">
        <f>IF(ISERROR($H43*V43),0,$H43*V43)</f>
        <v>0</v>
      </c>
      <c r="Y43" s="37">
        <f>J43+M43+P43+S43+V43</f>
        <v>0</v>
      </c>
      <c r="Z43" s="38">
        <f>+K43+N43+Q43+T43+W43</f>
        <v>0</v>
      </c>
      <c r="AA43" s="2">
        <f>IF(Y43&lt;&gt;1,IF(Y43&lt;&gt;0,"Error!",""),"")</f>
      </c>
    </row>
    <row r="44" spans="1:27" ht="12.75">
      <c r="A44" s="8"/>
      <c r="B44" s="4" t="s">
        <v>3</v>
      </c>
      <c r="C44" s="2" t="s">
        <v>124</v>
      </c>
      <c r="H44" s="13"/>
      <c r="J44" s="36">
        <v>0</v>
      </c>
      <c r="K44" s="13">
        <f>IF(ISERROR($H44*J44),0,$H44*J44)</f>
        <v>0</v>
      </c>
      <c r="M44" s="36">
        <v>0</v>
      </c>
      <c r="N44" s="13">
        <f>IF(ISERROR($H44*M44),0,$H44*M44)</f>
        <v>0</v>
      </c>
      <c r="P44" s="36">
        <v>0</v>
      </c>
      <c r="Q44" s="13">
        <f>IF(ISERROR($H44*P44),0,$H44*P44)</f>
        <v>0</v>
      </c>
      <c r="S44" s="36">
        <v>0</v>
      </c>
      <c r="T44" s="13">
        <f>IF(ISERROR($H44*S44),0,$H44*S44)</f>
        <v>0</v>
      </c>
      <c r="V44" s="36">
        <v>0</v>
      </c>
      <c r="W44" s="13">
        <f>IF(ISERROR($H44*V44),0,$H44*V44)</f>
        <v>0</v>
      </c>
      <c r="Y44" s="37">
        <f>J44+M44+P44+S44+V44</f>
        <v>0</v>
      </c>
      <c r="Z44" s="38">
        <f>+K44+N44+Q44+T44+W44</f>
        <v>0</v>
      </c>
      <c r="AA44" s="2">
        <f>IF(Y44&lt;&gt;1,IF(Y44&lt;&gt;0,"Error!",""),"")</f>
      </c>
    </row>
    <row r="45" spans="1:26" ht="12.75">
      <c r="A45" s="8"/>
      <c r="D45" s="2" t="s">
        <v>125</v>
      </c>
      <c r="H45" s="19">
        <f>SUM(H43:H44)</f>
        <v>0</v>
      </c>
      <c r="K45" s="19">
        <f>SUM(K43:K44)</f>
        <v>0</v>
      </c>
      <c r="N45" s="19">
        <f>SUM(N43:N44)</f>
        <v>0</v>
      </c>
      <c r="Q45" s="19">
        <f>SUM(Q43:Q44)</f>
        <v>0</v>
      </c>
      <c r="T45" s="19">
        <f>SUM(T43:T44)</f>
        <v>0</v>
      </c>
      <c r="W45" s="19">
        <f>SUM(W43:W44)</f>
        <v>0</v>
      </c>
      <c r="Z45" s="39">
        <f>SUM(Z43:Z44)</f>
        <v>0</v>
      </c>
    </row>
    <row r="46" ht="12.75">
      <c r="A46" s="8"/>
    </row>
    <row r="47" spans="1:26" ht="13.5" thickBot="1">
      <c r="A47" s="8" t="s">
        <v>120</v>
      </c>
      <c r="B47" s="2" t="s">
        <v>147</v>
      </c>
      <c r="G47" s="14"/>
      <c r="H47" s="22"/>
      <c r="J47" s="22"/>
      <c r="K47" s="23">
        <f>+K16+K40+K45</f>
        <v>43000</v>
      </c>
      <c r="L47" s="22"/>
      <c r="M47" s="22"/>
      <c r="N47" s="23">
        <f>+N16+N40+N45</f>
        <v>36750</v>
      </c>
      <c r="P47" s="22"/>
      <c r="Q47" s="23">
        <f>+Q16+Q40+Q45</f>
        <v>19250</v>
      </c>
      <c r="S47" s="22"/>
      <c r="T47" s="23">
        <f>+T16+T40+T45</f>
        <v>20500</v>
      </c>
      <c r="V47" s="22"/>
      <c r="W47" s="23">
        <f>+W16+W40+W45</f>
        <v>20500</v>
      </c>
      <c r="Y47" s="38"/>
      <c r="Z47" s="40">
        <f>+Z16+Z40+Z45</f>
        <v>140000</v>
      </c>
    </row>
    <row r="48" ht="13.5" thickTop="1">
      <c r="A48" s="8"/>
    </row>
    <row r="49" spans="1:26" ht="12.75">
      <c r="A49" s="8" t="s">
        <v>121</v>
      </c>
      <c r="B49" s="2" t="s">
        <v>146</v>
      </c>
      <c r="K49" s="13"/>
      <c r="N49" s="13"/>
      <c r="Q49" s="13"/>
      <c r="T49" s="13"/>
      <c r="W49" s="13"/>
      <c r="Z49" s="38"/>
    </row>
    <row r="50" ht="13.5" thickBot="1">
      <c r="A50" s="8"/>
    </row>
    <row r="51" spans="1:26" ht="13.5" thickBot="1">
      <c r="A51" s="8" t="s">
        <v>122</v>
      </c>
      <c r="B51" s="2" t="s">
        <v>145</v>
      </c>
      <c r="K51" s="41">
        <f>IF(ISERROR(K47/K49),0,K47/K49)</f>
        <v>0</v>
      </c>
      <c r="N51" s="41">
        <f>IF(ISERROR(N47/N49),0,N47/N49)</f>
        <v>0</v>
      </c>
      <c r="Q51" s="41">
        <f>IF(ISERROR(Q47/Q49),0,Q47/Q49)</f>
        <v>0</v>
      </c>
      <c r="T51" s="41">
        <f>IF(ISERROR(T47/T49),0,T47/T49)</f>
        <v>0</v>
      </c>
      <c r="W51" s="41">
        <f>IF(ISERROR(W47/W49),0,W47/W49)</f>
        <v>0</v>
      </c>
      <c r="Z51" s="38"/>
    </row>
    <row r="52" ht="12.75">
      <c r="A52" s="8"/>
    </row>
    <row r="53" ht="12.75">
      <c r="A53" s="8"/>
    </row>
    <row r="54" ht="12.75">
      <c r="A54" s="8"/>
    </row>
    <row r="55" spans="1:3" ht="14.25">
      <c r="A55" s="24" t="s">
        <v>128</v>
      </c>
      <c r="C55" s="25" t="s">
        <v>195</v>
      </c>
    </row>
    <row r="56" spans="1:4" ht="12.75">
      <c r="A56" s="8"/>
      <c r="D56" s="2" t="s">
        <v>198</v>
      </c>
    </row>
    <row r="57" spans="1:3" ht="14.25">
      <c r="A57" s="8"/>
      <c r="C57" s="25" t="s">
        <v>196</v>
      </c>
    </row>
    <row r="58" spans="1:3" ht="14.25">
      <c r="A58" s="8"/>
      <c r="C58" s="25" t="s">
        <v>197</v>
      </c>
    </row>
    <row r="59" spans="1:4" ht="12.75">
      <c r="A59" s="8"/>
      <c r="D59" s="2" t="s">
        <v>129</v>
      </c>
    </row>
    <row r="60" spans="1:3" ht="12.75">
      <c r="A60" s="8"/>
      <c r="C60" s="2" t="s">
        <v>185</v>
      </c>
    </row>
    <row r="61" spans="1:3" ht="12.75">
      <c r="A61" s="8"/>
      <c r="C61" s="2" t="s">
        <v>186</v>
      </c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</sheetData>
  <sheetProtection/>
  <printOptions/>
  <pageMargins left="0.75" right="0.25" top="0.75" bottom="0.5" header="0.5" footer="0"/>
  <pageSetup fitToHeight="1" fitToWidth="1" horizontalDpi="600" verticalDpi="600" orientation="landscape" scale="58" r:id="rId1"/>
  <headerFooter alignWithMargins="0">
    <oddFooter>&amp;L&amp;"Arial,Regular"&amp;11&amp;F&amp;C&amp;"Arial,Regular"&amp;11&amp;A&amp;R&amp;"Arial,Regular"&amp;11&amp;D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33203125" defaultRowHeight="12.75"/>
  <cols>
    <col min="1" max="1" width="25.16015625" style="2" customWidth="1"/>
    <col min="2" max="2" width="13.83203125" style="2" customWidth="1"/>
    <col min="3" max="3" width="13.16015625" style="2" customWidth="1"/>
    <col min="4" max="8" width="10.33203125" style="2" bestFit="1" customWidth="1"/>
    <col min="9" max="9" width="8" style="2" bestFit="1" customWidth="1"/>
    <col min="10" max="10" width="8.83203125" style="2" customWidth="1"/>
    <col min="11" max="15" width="10.33203125" style="2" bestFit="1" customWidth="1"/>
    <col min="16" max="16" width="11.33203125" style="2" bestFit="1" customWidth="1"/>
    <col min="17" max="17" width="8" style="2" customWidth="1"/>
    <col min="18" max="16384" width="9.33203125" style="2" customWidth="1"/>
  </cols>
  <sheetData>
    <row r="1" ht="15">
      <c r="A1" s="71" t="s">
        <v>199</v>
      </c>
    </row>
    <row r="2" ht="15">
      <c r="A2" s="71" t="s">
        <v>205</v>
      </c>
    </row>
    <row r="3" ht="15">
      <c r="A3" s="71" t="s">
        <v>201</v>
      </c>
    </row>
    <row r="4" ht="15">
      <c r="A4" s="71" t="s">
        <v>200</v>
      </c>
    </row>
    <row r="5" ht="15.75">
      <c r="A5" s="1"/>
    </row>
    <row r="6" spans="4:16" ht="12.75">
      <c r="D6" s="42" t="s">
        <v>163</v>
      </c>
      <c r="E6" s="43"/>
      <c r="F6" s="43"/>
      <c r="G6" s="43"/>
      <c r="H6" s="43"/>
      <c r="I6" s="44"/>
      <c r="K6" s="42" t="s">
        <v>137</v>
      </c>
      <c r="L6" s="43"/>
      <c r="M6" s="43"/>
      <c r="N6" s="43"/>
      <c r="O6" s="43"/>
      <c r="P6" s="44"/>
    </row>
    <row r="7" spans="1:18" ht="12.75">
      <c r="A7" s="45" t="s">
        <v>148</v>
      </c>
      <c r="B7" s="46" t="s">
        <v>154</v>
      </c>
      <c r="C7" s="46" t="s">
        <v>6</v>
      </c>
      <c r="D7" s="46" t="s">
        <v>155</v>
      </c>
      <c r="E7" s="46" t="s">
        <v>155</v>
      </c>
      <c r="F7" s="46" t="s">
        <v>155</v>
      </c>
      <c r="G7" s="46" t="s">
        <v>155</v>
      </c>
      <c r="H7" s="46" t="s">
        <v>155</v>
      </c>
      <c r="J7" s="46"/>
      <c r="K7" s="46" t="s">
        <v>155</v>
      </c>
      <c r="L7" s="46" t="s">
        <v>155</v>
      </c>
      <c r="M7" s="46" t="s">
        <v>155</v>
      </c>
      <c r="N7" s="46" t="s">
        <v>155</v>
      </c>
      <c r="O7" s="46" t="s">
        <v>155</v>
      </c>
      <c r="Q7" s="46"/>
      <c r="R7" s="46"/>
    </row>
    <row r="8" spans="1:18" ht="12.75">
      <c r="A8" s="5" t="s">
        <v>149</v>
      </c>
      <c r="B8" s="47" t="s">
        <v>153</v>
      </c>
      <c r="C8" s="47" t="s">
        <v>162</v>
      </c>
      <c r="D8" s="47" t="s">
        <v>156</v>
      </c>
      <c r="E8" s="47" t="s">
        <v>157</v>
      </c>
      <c r="F8" s="47" t="s">
        <v>158</v>
      </c>
      <c r="G8" s="47" t="s">
        <v>159</v>
      </c>
      <c r="H8" s="47" t="s">
        <v>160</v>
      </c>
      <c r="I8" s="47" t="s">
        <v>32</v>
      </c>
      <c r="J8" s="47"/>
      <c r="K8" s="47" t="s">
        <v>156</v>
      </c>
      <c r="L8" s="47" t="s">
        <v>157</v>
      </c>
      <c r="M8" s="47" t="s">
        <v>158</v>
      </c>
      <c r="N8" s="47" t="s">
        <v>159</v>
      </c>
      <c r="O8" s="47" t="s">
        <v>160</v>
      </c>
      <c r="P8" s="47" t="s">
        <v>32</v>
      </c>
      <c r="Q8" s="47"/>
      <c r="R8" s="47"/>
    </row>
    <row r="9" spans="1:3" ht="12.75">
      <c r="A9" s="5"/>
      <c r="B9" s="4"/>
      <c r="C9" s="48"/>
    </row>
    <row r="10" spans="1:16" ht="12.75">
      <c r="A10" s="49" t="s">
        <v>132</v>
      </c>
      <c r="B10" s="50">
        <v>1</v>
      </c>
      <c r="C10" s="51">
        <v>25000</v>
      </c>
      <c r="D10" s="52">
        <v>0.5</v>
      </c>
      <c r="E10" s="52"/>
      <c r="F10" s="52">
        <v>0.25</v>
      </c>
      <c r="G10" s="52">
        <v>0.2</v>
      </c>
      <c r="H10" s="52">
        <v>0.05</v>
      </c>
      <c r="I10" s="53">
        <f>SUM(D10:H10)</f>
        <v>1</v>
      </c>
      <c r="J10" s="54" t="str">
        <f>IF(I10&lt;&gt;1,"Error!","ok")</f>
        <v>ok</v>
      </c>
      <c r="K10" s="55">
        <f>+$C10*D10</f>
        <v>12500</v>
      </c>
      <c r="L10" s="55">
        <f>+$C10*E10</f>
        <v>0</v>
      </c>
      <c r="M10" s="55">
        <f>+$C10*F10</f>
        <v>6250</v>
      </c>
      <c r="N10" s="55">
        <f>+$C10*G10</f>
        <v>5000</v>
      </c>
      <c r="O10" s="55">
        <f>+$C10*H10</f>
        <v>1250</v>
      </c>
      <c r="P10" s="55">
        <f>SUM(K10:O10)</f>
        <v>25000</v>
      </c>
    </row>
    <row r="11" spans="1:16" ht="12.75">
      <c r="A11" s="56"/>
      <c r="B11" s="57"/>
      <c r="C11" s="57"/>
      <c r="D11" s="58"/>
      <c r="E11" s="58"/>
      <c r="F11" s="58"/>
      <c r="G11" s="58"/>
      <c r="H11" s="58"/>
      <c r="I11" s="53"/>
      <c r="J11" s="54"/>
      <c r="K11" s="59"/>
      <c r="L11" s="59"/>
      <c r="M11" s="59"/>
      <c r="N11" s="59"/>
      <c r="O11" s="59"/>
      <c r="P11" s="59"/>
    </row>
    <row r="12" spans="1:16" ht="12.75">
      <c r="A12" s="49" t="s">
        <v>133</v>
      </c>
      <c r="B12" s="60">
        <v>1</v>
      </c>
      <c r="C12" s="60">
        <v>28000</v>
      </c>
      <c r="D12" s="52">
        <v>0.25</v>
      </c>
      <c r="E12" s="52">
        <v>0.25</v>
      </c>
      <c r="F12" s="52">
        <v>0.4</v>
      </c>
      <c r="G12" s="52">
        <v>0.1</v>
      </c>
      <c r="H12" s="52"/>
      <c r="I12" s="53">
        <f>SUM(D12:H12)</f>
        <v>1</v>
      </c>
      <c r="J12" s="54" t="str">
        <f>IF(I12&lt;&gt;1,"Error!","ok")</f>
        <v>ok</v>
      </c>
      <c r="K12" s="59">
        <f>+$C12*D12</f>
        <v>7000</v>
      </c>
      <c r="L12" s="59">
        <f>+$C12*E12</f>
        <v>7000</v>
      </c>
      <c r="M12" s="59">
        <f>+$C12*F12</f>
        <v>11200</v>
      </c>
      <c r="N12" s="59">
        <f>+$C12*G12</f>
        <v>2800</v>
      </c>
      <c r="O12" s="59">
        <f>+$C12*H12</f>
        <v>0</v>
      </c>
      <c r="P12" s="59">
        <f>SUM(K12:O12)</f>
        <v>28000</v>
      </c>
    </row>
    <row r="13" spans="1:16" ht="12.75">
      <c r="A13" s="56"/>
      <c r="B13" s="57"/>
      <c r="C13" s="57"/>
      <c r="D13" s="58"/>
      <c r="E13" s="58"/>
      <c r="F13" s="58"/>
      <c r="G13" s="58"/>
      <c r="H13" s="58"/>
      <c r="I13" s="53"/>
      <c r="J13" s="54"/>
      <c r="K13" s="59"/>
      <c r="L13" s="59"/>
      <c r="M13" s="59"/>
      <c r="N13" s="59"/>
      <c r="O13" s="59"/>
      <c r="P13" s="59"/>
    </row>
    <row r="14" spans="1:16" ht="12.75">
      <c r="A14" s="49" t="s">
        <v>134</v>
      </c>
      <c r="B14" s="60">
        <v>1</v>
      </c>
      <c r="C14" s="60">
        <v>30000</v>
      </c>
      <c r="D14" s="52">
        <v>0.25</v>
      </c>
      <c r="E14" s="52">
        <v>0.25</v>
      </c>
      <c r="F14" s="52"/>
      <c r="G14" s="52">
        <v>0.25</v>
      </c>
      <c r="H14" s="52">
        <v>0.25</v>
      </c>
      <c r="I14" s="53">
        <f>SUM(D14:H14)</f>
        <v>1</v>
      </c>
      <c r="J14" s="54" t="str">
        <f>IF(I14&lt;&gt;1,"Error!","ok")</f>
        <v>ok</v>
      </c>
      <c r="K14" s="59">
        <f>+$C14*D14</f>
        <v>7500</v>
      </c>
      <c r="L14" s="59">
        <f>+$C14*E14</f>
        <v>7500</v>
      </c>
      <c r="M14" s="59">
        <f>+$C14*F14</f>
        <v>0</v>
      </c>
      <c r="N14" s="59">
        <f>+$C14*G14</f>
        <v>7500</v>
      </c>
      <c r="O14" s="59">
        <f>+$C14*H14</f>
        <v>7500</v>
      </c>
      <c r="P14" s="59">
        <f>SUM(K14:O14)</f>
        <v>30000</v>
      </c>
    </row>
    <row r="15" spans="1:16" ht="12.75">
      <c r="A15" s="56"/>
      <c r="B15" s="57"/>
      <c r="C15" s="57"/>
      <c r="D15" s="58"/>
      <c r="E15" s="58"/>
      <c r="F15" s="58"/>
      <c r="G15" s="58"/>
      <c r="H15" s="58"/>
      <c r="I15" s="53"/>
      <c r="J15" s="54"/>
      <c r="K15" s="59"/>
      <c r="L15" s="59"/>
      <c r="M15" s="59"/>
      <c r="N15" s="59"/>
      <c r="O15" s="59"/>
      <c r="P15" s="59"/>
    </row>
    <row r="16" spans="1:16" ht="12.75">
      <c r="A16" s="49" t="s">
        <v>135</v>
      </c>
      <c r="B16" s="60">
        <v>1</v>
      </c>
      <c r="C16" s="60">
        <v>22000</v>
      </c>
      <c r="D16" s="52">
        <v>0.2</v>
      </c>
      <c r="E16" s="52">
        <v>0.2</v>
      </c>
      <c r="F16" s="52">
        <v>0.2</v>
      </c>
      <c r="G16" s="52">
        <v>0.2</v>
      </c>
      <c r="H16" s="52">
        <v>0.2</v>
      </c>
      <c r="I16" s="53">
        <f>SUM(D16:H16)</f>
        <v>1</v>
      </c>
      <c r="J16" s="54" t="str">
        <f>IF(I16&lt;&gt;1,"Error!","ok")</f>
        <v>ok</v>
      </c>
      <c r="K16" s="59">
        <f>+$C16*D16</f>
        <v>4400</v>
      </c>
      <c r="L16" s="59">
        <f>+$C16*E16</f>
        <v>4400</v>
      </c>
      <c r="M16" s="59">
        <f>+$C16*F16</f>
        <v>4400</v>
      </c>
      <c r="N16" s="59">
        <f>+$C16*G16</f>
        <v>4400</v>
      </c>
      <c r="O16" s="59">
        <f>+$C16*H16</f>
        <v>4400</v>
      </c>
      <c r="P16" s="59">
        <f>SUM(K16:O16)</f>
        <v>22000</v>
      </c>
    </row>
    <row r="17" spans="1:16" ht="12.75">
      <c r="A17" s="56"/>
      <c r="B17" s="57"/>
      <c r="C17" s="57"/>
      <c r="D17" s="58"/>
      <c r="E17" s="58"/>
      <c r="F17" s="58"/>
      <c r="G17" s="58"/>
      <c r="H17" s="58"/>
      <c r="I17" s="53"/>
      <c r="J17" s="54"/>
      <c r="K17" s="59"/>
      <c r="L17" s="59"/>
      <c r="M17" s="59"/>
      <c r="N17" s="59"/>
      <c r="O17" s="59"/>
      <c r="P17" s="59"/>
    </row>
    <row r="18" spans="1:16" ht="12.75">
      <c r="A18" s="49" t="s">
        <v>150</v>
      </c>
      <c r="B18" s="60">
        <v>1</v>
      </c>
      <c r="C18" s="60">
        <v>40000</v>
      </c>
      <c r="D18" s="52">
        <v>0.2</v>
      </c>
      <c r="E18" s="52">
        <v>0.2</v>
      </c>
      <c r="F18" s="52">
        <v>0.2</v>
      </c>
      <c r="G18" s="52">
        <v>0.2</v>
      </c>
      <c r="H18" s="52">
        <v>0.2</v>
      </c>
      <c r="I18" s="53">
        <f>SUM(D18:H18)</f>
        <v>1</v>
      </c>
      <c r="J18" s="54" t="str">
        <f>IF(I18&lt;&gt;1,"Error!","ok")</f>
        <v>ok</v>
      </c>
      <c r="K18" s="59">
        <f>+$C18*D18</f>
        <v>8000</v>
      </c>
      <c r="L18" s="59">
        <f>+$C18*E18</f>
        <v>8000</v>
      </c>
      <c r="M18" s="59">
        <f>+$C18*F18</f>
        <v>8000</v>
      </c>
      <c r="N18" s="59">
        <f>+$C18*G18</f>
        <v>8000</v>
      </c>
      <c r="O18" s="59">
        <f>+$C18*H18</f>
        <v>8000</v>
      </c>
      <c r="P18" s="59">
        <f>SUM(K18:O18)</f>
        <v>40000</v>
      </c>
    </row>
    <row r="19" spans="1:16" ht="12.75">
      <c r="A19" s="56"/>
      <c r="B19" s="57"/>
      <c r="C19" s="57"/>
      <c r="D19" s="58"/>
      <c r="E19" s="58"/>
      <c r="F19" s="58"/>
      <c r="G19" s="58"/>
      <c r="H19" s="58"/>
      <c r="I19" s="53"/>
      <c r="J19" s="54"/>
      <c r="K19" s="59"/>
      <c r="L19" s="59"/>
      <c r="M19" s="59"/>
      <c r="N19" s="59"/>
      <c r="O19" s="59"/>
      <c r="P19" s="59"/>
    </row>
    <row r="20" spans="1:16" ht="12.75">
      <c r="A20" s="49" t="s">
        <v>151</v>
      </c>
      <c r="B20" s="60">
        <v>2</v>
      </c>
      <c r="C20" s="60">
        <v>23000</v>
      </c>
      <c r="D20" s="52">
        <v>0.2</v>
      </c>
      <c r="E20" s="52">
        <v>0.2</v>
      </c>
      <c r="F20" s="52">
        <v>0.2</v>
      </c>
      <c r="G20" s="52">
        <v>0.2</v>
      </c>
      <c r="H20" s="52">
        <v>0.2</v>
      </c>
      <c r="I20" s="53">
        <f>SUM(D20:H20)</f>
        <v>1</v>
      </c>
      <c r="J20" s="54" t="str">
        <f>IF(I20&lt;&gt;1,"Error!","ok")</f>
        <v>ok</v>
      </c>
      <c r="K20" s="59">
        <f aca="true" t="shared" si="0" ref="K20:O21">+$C20*D20</f>
        <v>4600</v>
      </c>
      <c r="L20" s="59">
        <f t="shared" si="0"/>
        <v>4600</v>
      </c>
      <c r="M20" s="59">
        <f t="shared" si="0"/>
        <v>4600</v>
      </c>
      <c r="N20" s="59">
        <f t="shared" si="0"/>
        <v>4600</v>
      </c>
      <c r="O20" s="59">
        <f t="shared" si="0"/>
        <v>4600</v>
      </c>
      <c r="P20" s="59">
        <f>SUM(K20:O20)</f>
        <v>23000</v>
      </c>
    </row>
    <row r="21" spans="1:16" ht="12.75">
      <c r="A21" s="49"/>
      <c r="B21" s="60"/>
      <c r="C21" s="60">
        <v>20000</v>
      </c>
      <c r="D21" s="52">
        <v>0.2</v>
      </c>
      <c r="E21" s="52">
        <v>0.2</v>
      </c>
      <c r="F21" s="52">
        <v>0.2</v>
      </c>
      <c r="G21" s="52">
        <v>0.2</v>
      </c>
      <c r="H21" s="52">
        <v>0.2</v>
      </c>
      <c r="I21" s="53">
        <f>SUM(D21:H21)</f>
        <v>1</v>
      </c>
      <c r="J21" s="54" t="str">
        <f>IF(I21&lt;&gt;1,"Error!","ok")</f>
        <v>ok</v>
      </c>
      <c r="K21" s="59">
        <f t="shared" si="0"/>
        <v>4000</v>
      </c>
      <c r="L21" s="59">
        <f t="shared" si="0"/>
        <v>4000</v>
      </c>
      <c r="M21" s="59">
        <f t="shared" si="0"/>
        <v>4000</v>
      </c>
      <c r="N21" s="59">
        <f t="shared" si="0"/>
        <v>4000</v>
      </c>
      <c r="O21" s="59">
        <f t="shared" si="0"/>
        <v>4000</v>
      </c>
      <c r="P21" s="59">
        <f>SUM(K21:O21)</f>
        <v>20000</v>
      </c>
    </row>
    <row r="22" spans="1:16" ht="12.75">
      <c r="A22" s="56"/>
      <c r="B22" s="57"/>
      <c r="C22" s="57"/>
      <c r="D22" s="58"/>
      <c r="E22" s="58"/>
      <c r="F22" s="58"/>
      <c r="G22" s="58"/>
      <c r="H22" s="58"/>
      <c r="I22" s="53"/>
      <c r="J22" s="54"/>
      <c r="K22" s="59"/>
      <c r="L22" s="59"/>
      <c r="M22" s="59"/>
      <c r="N22" s="59"/>
      <c r="O22" s="59"/>
      <c r="P22" s="59"/>
    </row>
    <row r="23" spans="1:16" ht="12.75">
      <c r="A23" s="49" t="s">
        <v>152</v>
      </c>
      <c r="B23" s="60">
        <v>2</v>
      </c>
      <c r="C23" s="60">
        <v>30000</v>
      </c>
      <c r="D23" s="52">
        <v>0.5</v>
      </c>
      <c r="E23" s="52">
        <v>0.25</v>
      </c>
      <c r="F23" s="52">
        <v>0.25</v>
      </c>
      <c r="G23" s="52"/>
      <c r="H23" s="52"/>
      <c r="I23" s="53">
        <f>SUM(D23:H23)</f>
        <v>1</v>
      </c>
      <c r="J23" s="54" t="str">
        <f>IF(I23&lt;&gt;1,"Error!","ok")</f>
        <v>ok</v>
      </c>
      <c r="K23" s="59">
        <f aca="true" t="shared" si="1" ref="K23:O24">+$C23*D23</f>
        <v>15000</v>
      </c>
      <c r="L23" s="59">
        <f t="shared" si="1"/>
        <v>7500</v>
      </c>
      <c r="M23" s="59">
        <f t="shared" si="1"/>
        <v>7500</v>
      </c>
      <c r="N23" s="59">
        <f t="shared" si="1"/>
        <v>0</v>
      </c>
      <c r="O23" s="59">
        <f t="shared" si="1"/>
        <v>0</v>
      </c>
      <c r="P23" s="59">
        <f>SUM(K23:O23)</f>
        <v>30000</v>
      </c>
    </row>
    <row r="24" spans="1:16" ht="12.75">
      <c r="A24" s="49"/>
      <c r="B24" s="60"/>
      <c r="C24" s="60">
        <v>25000</v>
      </c>
      <c r="D24" s="52"/>
      <c r="E24" s="52">
        <v>0.5</v>
      </c>
      <c r="F24" s="52"/>
      <c r="G24" s="52">
        <v>0.5</v>
      </c>
      <c r="H24" s="52"/>
      <c r="I24" s="53">
        <f>SUM(D24:H24)</f>
        <v>1</v>
      </c>
      <c r="J24" s="54" t="str">
        <f>IF(I24&lt;&gt;1,"Error!","ok")</f>
        <v>ok</v>
      </c>
      <c r="K24" s="59">
        <f t="shared" si="1"/>
        <v>0</v>
      </c>
      <c r="L24" s="59">
        <f t="shared" si="1"/>
        <v>12500</v>
      </c>
      <c r="M24" s="59">
        <f t="shared" si="1"/>
        <v>0</v>
      </c>
      <c r="N24" s="59">
        <f t="shared" si="1"/>
        <v>12500</v>
      </c>
      <c r="O24" s="59">
        <f t="shared" si="1"/>
        <v>0</v>
      </c>
      <c r="P24" s="59">
        <f>SUM(K24:O24)</f>
        <v>25000</v>
      </c>
    </row>
    <row r="25" spans="1:16" ht="12.75">
      <c r="A25" s="61"/>
      <c r="B25" s="57"/>
      <c r="C25" s="57"/>
      <c r="D25" s="58"/>
      <c r="E25" s="58"/>
      <c r="F25" s="58"/>
      <c r="G25" s="58"/>
      <c r="H25" s="58"/>
      <c r="I25" s="53"/>
      <c r="J25" s="54"/>
      <c r="K25" s="59"/>
      <c r="L25" s="59"/>
      <c r="M25" s="59"/>
      <c r="N25" s="59"/>
      <c r="O25" s="59"/>
      <c r="P25" s="59"/>
    </row>
    <row r="26" spans="1:17" ht="13.5" thickBot="1">
      <c r="A26" s="46" t="s">
        <v>32</v>
      </c>
      <c r="B26" s="62">
        <f>SUM(B10:B25)</f>
        <v>9</v>
      </c>
      <c r="C26" s="63">
        <f>SUM(C10:C25)</f>
        <v>243000</v>
      </c>
      <c r="D26" s="64"/>
      <c r="E26" s="64"/>
      <c r="F26" s="64"/>
      <c r="G26" s="64"/>
      <c r="H26" s="64"/>
      <c r="I26" s="65"/>
      <c r="J26" s="54"/>
      <c r="K26" s="66">
        <f aca="true" t="shared" si="2" ref="K26:P26">SUM(K10:K25)</f>
        <v>63000</v>
      </c>
      <c r="L26" s="66">
        <f t="shared" si="2"/>
        <v>55500</v>
      </c>
      <c r="M26" s="66">
        <f t="shared" si="2"/>
        <v>45950</v>
      </c>
      <c r="N26" s="66">
        <f t="shared" si="2"/>
        <v>48800</v>
      </c>
      <c r="O26" s="66">
        <f t="shared" si="2"/>
        <v>29750</v>
      </c>
      <c r="P26" s="66">
        <f t="shared" si="2"/>
        <v>243000</v>
      </c>
      <c r="Q26" s="54" t="str">
        <f>IF(C26&lt;&gt;P26,"Error!","ok")</f>
        <v>ok</v>
      </c>
    </row>
    <row r="27" spans="2:16" ht="13.5" thickTop="1">
      <c r="B27" s="59"/>
      <c r="C27" s="67"/>
      <c r="D27" s="68"/>
      <c r="E27" s="68"/>
      <c r="F27" s="68"/>
      <c r="G27" s="68"/>
      <c r="H27" s="68"/>
      <c r="I27" s="68"/>
      <c r="J27" s="54"/>
      <c r="K27" s="59"/>
      <c r="L27" s="59"/>
      <c r="M27" s="59"/>
      <c r="N27" s="59"/>
      <c r="O27" s="59"/>
      <c r="P27" s="59"/>
    </row>
    <row r="28" spans="1:16" ht="12.75">
      <c r="A28" s="46" t="s">
        <v>161</v>
      </c>
      <c r="C28" s="67"/>
      <c r="D28" s="69"/>
      <c r="E28" s="69"/>
      <c r="F28" s="69"/>
      <c r="G28" s="69"/>
      <c r="H28" s="69"/>
      <c r="I28" s="69"/>
      <c r="J28" s="54"/>
      <c r="K28" s="70">
        <f aca="true" t="shared" si="3" ref="K28:P28">+K26/$P26</f>
        <v>0.25925925925925924</v>
      </c>
      <c r="L28" s="70">
        <f t="shared" si="3"/>
        <v>0.22839506172839505</v>
      </c>
      <c r="M28" s="70">
        <f t="shared" si="3"/>
        <v>0.18909465020576133</v>
      </c>
      <c r="N28" s="70">
        <f t="shared" si="3"/>
        <v>0.2008230452674897</v>
      </c>
      <c r="O28" s="70">
        <f t="shared" si="3"/>
        <v>0.12242798353909465</v>
      </c>
      <c r="P28" s="70">
        <f t="shared" si="3"/>
        <v>1</v>
      </c>
    </row>
    <row r="29" spans="3:16" ht="12.75">
      <c r="C29" s="67"/>
      <c r="D29" s="54"/>
      <c r="E29" s="54"/>
      <c r="F29" s="54"/>
      <c r="G29" s="54"/>
      <c r="H29" s="54"/>
      <c r="I29" s="54"/>
      <c r="J29" s="54"/>
      <c r="K29" s="59"/>
      <c r="L29" s="59"/>
      <c r="M29" s="59"/>
      <c r="N29" s="59"/>
      <c r="O29" s="59"/>
      <c r="P29" s="59"/>
    </row>
    <row r="30" spans="3:16" ht="12.75">
      <c r="C30" s="67"/>
      <c r="D30" s="54"/>
      <c r="E30" s="54"/>
      <c r="F30" s="54"/>
      <c r="G30" s="54"/>
      <c r="H30" s="54"/>
      <c r="I30" s="54"/>
      <c r="J30" s="54"/>
      <c r="K30" s="59"/>
      <c r="L30" s="59"/>
      <c r="M30" s="59"/>
      <c r="N30" s="59"/>
      <c r="O30" s="59"/>
      <c r="P30" s="59"/>
    </row>
    <row r="31" spans="3:16" ht="12.75">
      <c r="C31" s="67"/>
      <c r="D31" s="54"/>
      <c r="E31" s="54"/>
      <c r="F31" s="54"/>
      <c r="G31" s="54"/>
      <c r="H31" s="54"/>
      <c r="I31" s="54"/>
      <c r="J31" s="54"/>
      <c r="K31" s="59"/>
      <c r="L31" s="59"/>
      <c r="M31" s="59"/>
      <c r="N31" s="59"/>
      <c r="O31" s="59"/>
      <c r="P31" s="59"/>
    </row>
    <row r="32" spans="4:16" ht="12.75">
      <c r="D32" s="54"/>
      <c r="E32" s="54"/>
      <c r="F32" s="54"/>
      <c r="G32" s="54"/>
      <c r="H32" s="54"/>
      <c r="I32" s="54"/>
      <c r="J32" s="54"/>
      <c r="K32" s="59"/>
      <c r="L32" s="59"/>
      <c r="M32" s="59"/>
      <c r="N32" s="59"/>
      <c r="O32" s="59"/>
      <c r="P32" s="59"/>
    </row>
    <row r="33" spans="4:16" ht="12.75">
      <c r="D33" s="54"/>
      <c r="E33" s="54"/>
      <c r="F33" s="54"/>
      <c r="G33" s="54"/>
      <c r="H33" s="54"/>
      <c r="I33" s="54"/>
      <c r="J33" s="54"/>
      <c r="K33" s="59"/>
      <c r="L33" s="59"/>
      <c r="M33" s="59"/>
      <c r="N33" s="59"/>
      <c r="O33" s="59"/>
      <c r="P33" s="59"/>
    </row>
    <row r="34" spans="4:16" ht="12.75">
      <c r="D34" s="54"/>
      <c r="E34" s="54"/>
      <c r="F34" s="54"/>
      <c r="G34" s="54"/>
      <c r="H34" s="54"/>
      <c r="I34" s="54"/>
      <c r="J34" s="54"/>
      <c r="K34" s="59"/>
      <c r="L34" s="59"/>
      <c r="M34" s="59"/>
      <c r="N34" s="59"/>
      <c r="O34" s="59"/>
      <c r="P34" s="59"/>
    </row>
    <row r="35" spans="4:16" ht="12.75">
      <c r="D35" s="54"/>
      <c r="E35" s="54"/>
      <c r="F35" s="54"/>
      <c r="G35" s="54"/>
      <c r="H35" s="54"/>
      <c r="I35" s="54"/>
      <c r="J35" s="54"/>
      <c r="K35" s="59"/>
      <c r="L35" s="59"/>
      <c r="M35" s="59"/>
      <c r="N35" s="59"/>
      <c r="O35" s="59"/>
      <c r="P35" s="59"/>
    </row>
    <row r="36" spans="4:16" ht="12.75">
      <c r="D36" s="54"/>
      <c r="E36" s="54"/>
      <c r="F36" s="54"/>
      <c r="G36" s="54"/>
      <c r="H36" s="54"/>
      <c r="I36" s="54"/>
      <c r="J36" s="54"/>
      <c r="K36" s="59"/>
      <c r="L36" s="59"/>
      <c r="M36" s="59"/>
      <c r="N36" s="59"/>
      <c r="O36" s="59"/>
      <c r="P36" s="59"/>
    </row>
    <row r="37" spans="4:16" ht="12.75">
      <c r="D37" s="54"/>
      <c r="E37" s="54"/>
      <c r="F37" s="54"/>
      <c r="G37" s="54"/>
      <c r="H37" s="54"/>
      <c r="I37" s="54"/>
      <c r="J37" s="54"/>
      <c r="K37" s="59"/>
      <c r="L37" s="59"/>
      <c r="M37" s="59"/>
      <c r="N37" s="59"/>
      <c r="O37" s="59"/>
      <c r="P37" s="59"/>
    </row>
  </sheetData>
  <sheetProtection/>
  <printOptions/>
  <pageMargins left="0.75" right="0.5" top="0.75" bottom="0.75" header="0.5" footer="0.25"/>
  <pageSetup fitToHeight="1" fitToWidth="1" horizontalDpi="600" verticalDpi="600" orientation="landscape" scale="72" r:id="rId1"/>
  <headerFooter alignWithMargins="0">
    <oddFooter>&amp;L&amp;"a,Regular"&amp;11&amp;F&amp;C&amp;"a,Regular"&amp;11&amp;A&amp;R&amp;"a,Regular"&amp;11&amp;D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mmoran</dc:creator>
  <cp:keywords/>
  <dc:description/>
  <cp:lastModifiedBy>Moran, Michael</cp:lastModifiedBy>
  <cp:lastPrinted>2003-08-13T19:12:29Z</cp:lastPrinted>
  <dcterms:created xsi:type="dcterms:W3CDTF">2001-06-06T15:25:12Z</dcterms:created>
  <dcterms:modified xsi:type="dcterms:W3CDTF">2018-03-02T18:03:19Z</dcterms:modified>
  <cp:category/>
  <cp:version/>
  <cp:contentType/>
  <cp:contentStatus/>
</cp:coreProperties>
</file>